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57" activeTab="3"/>
  </bookViews>
  <sheets>
    <sheet name="Титул ф.16" sheetId="1" r:id="rId1"/>
    <sheet name="Разделы 1, 2, 3" sheetId="2" r:id="rId2"/>
    <sheet name="Раздел 4" sheetId="3" r:id="rId3"/>
    <sheet name="Раздел 5" sheetId="4" r:id="rId4"/>
    <sheet name="ФЛК (обязательный)" sheetId="5" r:id="rId5"/>
    <sheet name="ФЛК (информационный)" sheetId="6" r:id="rId6"/>
    <sheet name="Списки" sheetId="7" r:id="rId7"/>
  </sheets>
  <definedNames>
    <definedName name="_ftn1" localSheetId="1">'Разделы 1, 2, 3'!$A$81</definedName>
    <definedName name="_ftn2" localSheetId="1">'Разделы 1, 2, 3'!$A$82</definedName>
    <definedName name="_ftn3" localSheetId="1">'Разделы 1, 2, 3'!$A$83</definedName>
    <definedName name="_ftn4" localSheetId="1">'Разделы 1, 2, 3'!$A$84</definedName>
    <definedName name="_ftn5" localSheetId="1">'Разделы 1, 2, 3'!$A$85</definedName>
    <definedName name="_ftn6" localSheetId="1">'Разделы 1, 2, 3'!$A$86</definedName>
    <definedName name="_ftnref1" localSheetId="1">'Разделы 1, 2, 3'!$A$61</definedName>
    <definedName name="_ftnref2" localSheetId="2">'Раздел 4'!$A$48</definedName>
    <definedName name="_ftnref3" localSheetId="2">'Раздел 4'!$A$50</definedName>
    <definedName name="_ftnref4" localSheetId="2">'Раздел 4'!$A$53</definedName>
    <definedName name="_ftnref5" localSheetId="1">'Разделы 1, 2, 3'!$A$67</definedName>
    <definedName name="_ftnref6" localSheetId="1">'Разделы 1, 2, 3'!$A$76</definedName>
    <definedName name="_xlnm._FilterDatabase" localSheetId="5" hidden="1">'ФЛК (информационный)'!$A$1:$E$53</definedName>
    <definedName name="_xlnm._FilterDatabase" localSheetId="4" hidden="1">'ФЛК (обязательный)'!$A$1:$A$299</definedName>
    <definedName name="OLE_LINK1" localSheetId="1">'Разделы 1, 2, 3'!$A$72</definedName>
    <definedName name="Коды_отчетных_периодов">'Списки'!$D$2:$E$3</definedName>
    <definedName name="Коды_судов">'Списки'!$A$2:$B$86</definedName>
    <definedName name="Наим_отчет_периода">'Списки'!$D$2:$D$3</definedName>
    <definedName name="Наим_УСД">'Списки'!$A$2:$A$86</definedName>
    <definedName name="_xlnm.Print_Area" localSheetId="2">'Раздел 4'!$A$1:$AH$33</definedName>
    <definedName name="_xlnm.Print_Area" localSheetId="3">'Раздел 5'!$A$1:$E$31</definedName>
    <definedName name="_xlnm.Print_Area" localSheetId="1">'Разделы 1, 2, 3'!$A$1:$N$29</definedName>
    <definedName name="_xlnm.Print_Area" localSheetId="0">'Титул ф.16'!$A$1:$N$31</definedName>
  </definedNames>
  <calcPr fullCalcOnLoad="1"/>
</workbook>
</file>

<file path=xl/sharedStrings.xml><?xml version="1.0" encoding="utf-8"?>
<sst xmlns="http://schemas.openxmlformats.org/spreadsheetml/2006/main" count="1025" uniqueCount="680">
  <si>
    <t>[3] Несоответствие  требованиям, предусмотренным законодательством.</t>
  </si>
  <si>
    <t>[4] Отзыв апелляционной жалобы или представления.</t>
  </si>
  <si>
    <t>[5] Другие постановления мирового судьи могут вноситься тексом в карточку или выбираться из списка в базе данных, например, обжалование приговора в части гражданского иска.</t>
  </si>
  <si>
    <t>[6] Например, неправильное оформление процессуальных документов мировым судьей, неправильное составление протокола судебного заседания.</t>
  </si>
  <si>
    <t>Инструкция</t>
  </si>
  <si>
    <t>1.2. Порядок заполнения раздела «Справка к разделу  «Движение дел»</t>
  </si>
  <si>
    <t>Ф.F16w разд.4 стл.5 сумма стр.23-24=Ф.F16w разд.4 стл.5 стр.20</t>
  </si>
  <si>
    <t>Ф.F16w разд.4 стл.6 сумма стр.23-24=Ф.F16w разд.4 стл.6 стр.20</t>
  </si>
  <si>
    <t>Ф.F16w разд.4 стл.7 сумма стр.23-24=Ф.F16w разд.4 стл.7 стр.20</t>
  </si>
  <si>
    <t>Ф.F16w разд.4 стл.8 сумма стр.23-24=Ф.F16w разд.4 стл.8 стр.20</t>
  </si>
  <si>
    <t>Ф.F16w разд.4 стл.9 сумма стр.23-24=Ф.F16w разд.4 стл.9 стр.20</t>
  </si>
  <si>
    <t>Ф.F16w разд.4 стл.10 сумма стр.23-24=Ф.F16w разд.4 стл.10 стр.20</t>
  </si>
  <si>
    <t>Ф.F16w разд.4 стл.11 сумма стр.23-24=Ф.F16w разд.4 стл.11 стр.20</t>
  </si>
  <si>
    <t>Ф.F16w разд.4 стл.12 сумма стр.23-24=Ф.F16w разд.4 стл.12 стр.20</t>
  </si>
  <si>
    <t>Ф.F16w разд.4 стл.13 сумма стр.23-24=Ф.F16w разд.4 стл.13 стр.20</t>
  </si>
  <si>
    <t>Ф.F16w разд.4 стл.14 сумма стр.23-24=Ф.F16w разд.4 стл.14 стр.20</t>
  </si>
  <si>
    <t>Ф.F16w разд.4 стл.15 сумма стр.23-24=Ф.F16w разд.4 стл.15 стр.20</t>
  </si>
  <si>
    <t>Ф.F16w разд.4 стл.16 сумма стр.23-24=Ф.F16w разд.4 стл.16 стр.20</t>
  </si>
  <si>
    <t>Ф.F16w разд.4 стл.17 сумма стр.23-24=Ф.F16w разд.4 стл.17 стр.20</t>
  </si>
  <si>
    <t>Ф.F16w разд.4 стл.18 сумма стр.23-24=Ф.F16w разд.4 стл.18 стр.20</t>
  </si>
  <si>
    <t>Ф.F16w разд.4 стл.19 сумма стр.23-24=Ф.F16w разд.4 стл.19 стр.20</t>
  </si>
  <si>
    <t>Ф.F16w разд.4 стл.20 сумма стр.23-24=Ф.F16w разд.4 стл.20 стр.20</t>
  </si>
  <si>
    <t>Ф.F16w разд.4 стл.21 сумма стр.23-24=Ф.F16w разд.4 стл.21 стр.20</t>
  </si>
  <si>
    <t>Ф.F16w разд.4 стл.22 сумма стр.23-24=Ф.F16w разд.4 стл.22 стр.20</t>
  </si>
  <si>
    <t>Ф.F16w разд.4 стл.23 сумма стр.23-24=Ф.F16w разд.4 стл.23 стр.20</t>
  </si>
  <si>
    <t>Ф.F16w разд.4 стл.24 сумма стр.23-24=Ф.F16w разд.4 стл.24 стр.20</t>
  </si>
  <si>
    <t>Ф.F16w разд.4 стл.25 сумма стр.23-24=Ф.F16w разд.4 стл.25 стр.20</t>
  </si>
  <si>
    <t>Ф.F16w разд.4 стл.26 сумма стр.23-24=Ф.F16w разд.4 стл.26 стр.20</t>
  </si>
  <si>
    <t>Ф.F16w разд.4 стл.27 сумма стр.23-24=Ф.F16w разд.4 стл.27 стр.20</t>
  </si>
  <si>
    <t>Ф.F16w разд.4 стл.28 сумма стр.23-24=Ф.F16w разд.4 стл.28 стр.20</t>
  </si>
  <si>
    <t>Ф.F16w разд.4 стл.29 сумма стр.23-24=Ф.F16w разд.4 стл.29 стр.20</t>
  </si>
  <si>
    <t>Ф.F16w разд.4 стл.30 сумма стр.23-24=Ф.F16w разд.4 стл.30 стр.20</t>
  </si>
  <si>
    <t>УСД в Пермском крае</t>
  </si>
  <si>
    <t>УСД в Ханты-Мансийском АО</t>
  </si>
  <si>
    <t>ОСД в Агинском Бурятском АО</t>
  </si>
  <si>
    <t>Текущая дата печати:</t>
  </si>
  <si>
    <t>Код:</t>
  </si>
  <si>
    <t>5.6.1. Показатели раздела являются детализирующими к итоговым показателям раздела «Результаты рассмотрения дел». В разделе отражается число лиц, освобожденных из-под стражи по постановлениям апелляционной инстанции в связи с отменой или изменением обвинительных приговоров. В разделе также учитывается число лиц, в отношении которых отменены обвинительные приговоры с прекращением дел по отдельным основаниям. Кроме того, в показателях раздела выделены отдельные случаи отмены судебных постановлений, вынесенных мировыми судьями не по существу дел.</t>
  </si>
  <si>
    <t>5.6.2. В строке «Штат судей на конец отчетного периода» указывается число судей, утвержденное штатной численностью по состоянию на дату окончания отчетного периода.</t>
  </si>
  <si>
    <t xml:space="preserve">В разделе 4 графа 24 стр.20 д/б больше или равна сумме строк 8-11 и 13 раздела 5 </t>
  </si>
  <si>
    <t>Ф.F16w разд.4 стл.26 стр.1=Ф.F16w разд.4 стл.9 стр.1+Ф.F16w разд.4 стл.14 стр.1+Ф.F16w разд.4 сумма стл.20-25 стр.1</t>
  </si>
  <si>
    <t>Ф.F16w разд.4 стл.26 стр.2=Ф.F16w разд.4 стл.9 стр.2+Ф.F16w разд.4 стл.14 стр.2+Ф.F16w разд.4 сумма стл.20-25 стр.2</t>
  </si>
  <si>
    <t>Ф.F16w разд.4 стл.26 стр.3=Ф.F16w разд.4 стл.9 стр.3+Ф.F16w разд.4 стл.14 стр.3+Ф.F16w разд.4 сумма стл.20-25 стр.3</t>
  </si>
  <si>
    <t>Ф.F16w разд.4 стл.26 стр.4=Ф.F16w разд.4 стл.9 стр.4+Ф.F16w разд.4 стл.14 стр.4+Ф.F16w разд.4 сумма стл.20-25 стр.4</t>
  </si>
  <si>
    <t>Ф.F16w разд.4 стл.26 стр.5=Ф.F16w разд.4 стл.9 стр.5+Ф.F16w разд.4 стл.14 стр.5+Ф.F16w разд.4 сумма стл.20-25 стр.5</t>
  </si>
  <si>
    <t>Ф.F16w разд.4 стл.26 стр.6=Ф.F16w разд.4 стл.9 стр.6+Ф.F16w разд.4 стл.14 стр.6+Ф.F16w разд.4 сумма стл.20-25 стр.6</t>
  </si>
  <si>
    <t>Ф.F16w разд.4 стл.26 стр.7=Ф.F16w разд.4 стл.9 стр.7+Ф.F16w разд.4 стл.14 стр.7+Ф.F16w разд.4 сумма стл.20-25 стр.7</t>
  </si>
  <si>
    <t>Ф.F16w разд.4 стл.26 стр.8=Ф.F16w разд.4 стл.9 стр.8+Ф.F16w разд.4 стл.14 стр.8+Ф.F16w разд.4 сумма стл.20-25 стр.8</t>
  </si>
  <si>
    <t>Ф.F16w разд.4 стл.26 стр.9=Ф.F16w разд.4 стл.9 стр.9+Ф.F16w разд.4 стл.14 стр.9+Ф.F16w разд.4 сумма стл.20-25 стр.9</t>
  </si>
  <si>
    <t>Ф.F16w разд.4 стл.26 стр.10=Ф.F16w разд.4 стл.9 стр.10+Ф.F16w разд.4 стл.14 стр.10+Ф.F16w разд.4 сумма стл.20-25 стр.10</t>
  </si>
  <si>
    <t>Ф.F16w разд.4 стл.26 стр.11=Ф.F16w разд.4 стл.9 стр.11+Ф.F16w разд.4 стл.14 стр.11+Ф.F16w разд.4 сумма стл.20-25 стр.11</t>
  </si>
  <si>
    <t>Ф.F16w разд.4 стл.26 стр.12=Ф.F16w разд.4 стл.9 стр.12+Ф.F16w разд.4 стл.14 стр.12+Ф.F16w разд.4 сумма стл.20-25 стр.12</t>
  </si>
  <si>
    <t>Ф.F16w разд.4 стл.26 стр.13=Ф.F16w разд.4 стл.9 стр.13+Ф.F16w разд.4 стл.14 стр.13+Ф.F16w разд.4 сумма стл.20-25 стр.13</t>
  </si>
  <si>
    <t>Ф.F16w разд.4 стл.26 стр.14=Ф.F16w разд.4 стл.9 стр.14+Ф.F16w разд.4 стл.14 стр.14+Ф.F16w разд.4 сумма стл.20-25 стр.14</t>
  </si>
  <si>
    <t>Ф.F16w разд.4 стл.26 стр.15=Ф.F16w разд.4 стл.9 стр.15+Ф.F16w разд.4 стл.14 стр.15+Ф.F16w разд.4 сумма стл.20-25 стр.15</t>
  </si>
  <si>
    <t>Ф.F16w разд.4 стл.26 стр.16=Ф.F16w разд.4 стл.9 стр.16+Ф.F16w разд.4 стл.14 стр.16+Ф.F16w разд.4 сумма стл.20-25 стр.16</t>
  </si>
  <si>
    <t>Ф.F16w разд.4 стл.26 стр.17=Ф.F16w разд.4 стл.9 стр.17+Ф.F16w разд.4 стл.14 стр.17+Ф.F16w разд.4 сумма стл.20-25 стр.17</t>
  </si>
  <si>
    <t>Ф.F16w разд.4 стл.26 стр.18=Ф.F16w разд.4 стл.9 стр.18+Ф.F16w разд.4 стл.14 стр.18+Ф.F16w разд.4 сумма стл.20-25 стр.18</t>
  </si>
  <si>
    <t>Ф.F16w разд.4 стл.26 стр.19=Ф.F16w разд.4 стл.9 стр.19+Ф.F16w разд.4 стл.14 стр.19+Ф.F16w разд.4 сумма стл.20-25 стр.19</t>
  </si>
  <si>
    <t>Ф.F16w разд.4 стл.26 стр.20=Ф.F16w разд.4 стл.9 стр.20+Ф.F16w разд.4 стл.14 стр.20+Ф.F16w разд.4 сумма стл.20-25 стр.20</t>
  </si>
  <si>
    <t>Ф.F16w разд.4 стл.26 стр.21=Ф.F16w разд.4 стл.9 стр.21+Ф.F16w разд.4 стл.14 стр.21+Ф.F16w разд.4 сумма стл.20-25 стр.21</t>
  </si>
  <si>
    <t>Ф.F16w разд.4 стл.26 стр.22=Ф.F16w разд.4 стл.9 стр.22+Ф.F16w разд.4 стл.14 стр.22+Ф.F16w разд.4 сумма стл.20-25 стр.22</t>
  </si>
  <si>
    <t>Ф.F16w разд.4 стл.26 стр.23=Ф.F16w разд.4 стл.9 стр.23+Ф.F16w разд.4 стл.14 стр.23+Ф.F16w разд.4 сумма стл.20-25 стр.23</t>
  </si>
  <si>
    <t>Ф.F16w разд.4 стл.26 стр.24=Ф.F16w разд.4 стл.9 стр.24+Ф.F16w разд.4 стл.14 стр.24+Ф.F16w разд.4 сумма стл.20-25 стр.24</t>
  </si>
  <si>
    <t>5.6.3. Строка «Количество судов, по которым составлен отчет (для сводного отчета)» представляет сумму показателей количества судов по первичным отчетам, включенным в сводный отчет. При составлении первичного отчета в суде этот показатель должен быть равен «1».</t>
  </si>
  <si>
    <t>1.1. Порядок заполнения раздела «Справки к разделу  «Результаты рассмотрения дел»</t>
  </si>
  <si>
    <t>УСД в Камчатском крае</t>
  </si>
  <si>
    <t xml:space="preserve"> Федеральной службе государственной статистики</t>
  </si>
  <si>
    <t>Ф.F16w разд.4 стл.22 стр.20=Ф.F16w разд.4 стл.22 сумма стр.1-15</t>
  </si>
  <si>
    <t>Ф.F16w разд.4 стл.1 стр.22&lt;=Ф.F16w разд.4 стл.1 стр.20</t>
  </si>
  <si>
    <t>Ф.F16w разд.4 стл.2 стр.22&lt;=Ф.F16w разд.4 стл.2 стр.20</t>
  </si>
  <si>
    <t>Ф.F16w разд.4 стл.3 стр.22&lt;=Ф.F16w разд.4 стл.3 стр.20</t>
  </si>
  <si>
    <t>Ф.F16w разд.4 стл.4 стр.22&lt;=Ф.F16w разд.4 стл.4 стр.20</t>
  </si>
  <si>
    <t>Ф.F16w разд.4 стл.5 стр.22&lt;=Ф.F16w разд.4 стл.5 стр.20</t>
  </si>
  <si>
    <t>Ф.F16w разд.4 стл.6 стр.22&lt;=Ф.F16w разд.4 стл.6 стр.20</t>
  </si>
  <si>
    <t>Ф.F16w разд.4 стл.7 стр.22&lt;=Ф.F16w разд.4 стл.7 стр.20</t>
  </si>
  <si>
    <t>Ф.F16w разд.4 стл.8 стр.22&lt;=Ф.F16w разд.4 стл.8 стр.20</t>
  </si>
  <si>
    <t>Ф.F16w разд.4 стл.9 стр.22&lt;=Ф.F16w разд.4 стл.9 стр.20</t>
  </si>
  <si>
    <t>Ф.F16w разд.4 стл.10 стр.22&lt;=Ф.F16w разд.4 стл.10 стр.20</t>
  </si>
  <si>
    <t>Ф.F16w разд.4 стл.11 стр.22&lt;=Ф.F16w разд.4 стл.11 стр.20</t>
  </si>
  <si>
    <t>Ф.F16w разд.4 стл.12 стр.22&lt;=Ф.F16w разд.4 стл.12 стр.20</t>
  </si>
  <si>
    <t>Ф.F16w разд.4 стл.13 стр.22&lt;=Ф.F16w разд.4 стл.13 стр.20</t>
  </si>
  <si>
    <t>Ф.F16w разд.4 стл.14 стр.22&lt;=Ф.F16w разд.4 стл.14 стр.20</t>
  </si>
  <si>
    <t>Ф.F16w разд.4 стл.15 стр.22&lt;=Ф.F16w разд.4 стл.15 стр.20</t>
  </si>
  <si>
    <t>Ф.F16w разд.4 стл.16 стр.22&lt;=Ф.F16w разд.4 стл.16 стр.20</t>
  </si>
  <si>
    <t>Ф.F16w разд.4 стл.17 стр.22&lt;=Ф.F16w разд.4 стл.17 стр.20</t>
  </si>
  <si>
    <t>Ф.F16w разд.4 стл.18 стр.22&lt;=Ф.F16w разд.4 стл.18 стр.20</t>
  </si>
  <si>
    <t>Ф.F16w разд.4 стл.19 стр.22&lt;=Ф.F16w разд.4 стл.19 стр.20</t>
  </si>
  <si>
    <t>Ф.F16w разд.4 стл.20 стр.22&lt;=Ф.F16w разд.4 стл.20 стр.20</t>
  </si>
  <si>
    <t>Ф.F16w разд.4 стл.21 стр.22&lt;=Ф.F16w разд.4 стл.21 стр.20</t>
  </si>
  <si>
    <t>Утверждена                                                                                 приказом Судебного департамента                                           при Верховном Суде Российской Федерации
от  10 июня  2011г. № 115</t>
  </si>
  <si>
    <t>Ф.F16w разд.4 стл.22 стр.22&lt;=Ф.F16w разд.4 стл.22 стр.20</t>
  </si>
  <si>
    <t>Ф.F16w разд.4 стл.22 сумма стр.16-19&lt;=Ф.F16w разд.4 стл.22 стр.15</t>
  </si>
  <si>
    <t>Ф.F16w разд.4 стл.1 стр.20=Ф.F16w разд.4 стл.1 сумма стр.1-15</t>
  </si>
  <si>
    <t>Ф.F16w разд.4 стл.2 стр.20=Ф.F16w разд.4 стл.2 сумма стр.1-15</t>
  </si>
  <si>
    <t>Ф.F16w разд.4 стл.3 стр.20=Ф.F16w разд.4 стл.3 сумма стр.1-15</t>
  </si>
  <si>
    <t>Ф.F16w разд.4 стл.4 стр.20=Ф.F16w разд.4 стл.4 сумма стр.1-15</t>
  </si>
  <si>
    <t>Ф.F16w разд.4 стл.5 стр.20=Ф.F16w разд.4 стл.5 сумма стр.1-15</t>
  </si>
  <si>
    <t>Ф.F16w разд.4 стл.6 стр.20=Ф.F16w разд.4 стл.6 сумма стр.1-15</t>
  </si>
  <si>
    <t>Ф.F16w разд.4 стл.7 стр.20=Ф.F16w разд.4 стл.7 сумма стр.1-15</t>
  </si>
  <si>
    <t>Ф.F16w разд.4 стл.8 стр.20=Ф.F16w разд.4 стл.8 сумма стр.1-15</t>
  </si>
  <si>
    <t>Ф.F16w разд.4 стл.9 стр.20=Ф.F16w разд.4 стл.9 сумма стр.1-15</t>
  </si>
  <si>
    <t>Ф.F16w разд.4 стл.10 стр.20=Ф.F16w разд.4 стл.10 сумма стр.1-15</t>
  </si>
  <si>
    <t>Ф.F16w разд.4 стл.11 стр.20=Ф.F16w разд.4 стл.11 сумма стр.1-15</t>
  </si>
  <si>
    <t>Ф.F16w разд.4 стл.12 стр.20=Ф.F16w разд.4 стл.12 сумма стр.1-15</t>
  </si>
  <si>
    <t>Ф.F16w разд.4 стл.13 стр.20=Ф.F16w разд.4 стл.13 сумма стр.1-15</t>
  </si>
  <si>
    <t>Ф.F16w разд.4 стл.14 стр.20=Ф.F16w разд.4 стл.14 сумма стр.1-15</t>
  </si>
  <si>
    <t>Ф.F16w разд.4 стл.15 стр.20=Ф.F16w разд.4 стл.15 сумма стр.1-15</t>
  </si>
  <si>
    <t>Ф.F16w разд.4 стл.16 стр.20=Ф.F16w разд.4 стл.16 сумма стр.1-15</t>
  </si>
  <si>
    <t>Ф.F16w разд.4 стл.17 стр.20=Ф.F16w разд.4 стл.17 сумма стр.1-15</t>
  </si>
  <si>
    <t>Ф.F16w разд.4 стл.18 стр.20=Ф.F16w разд.4 стл.18 сумма стр.1-15</t>
  </si>
  <si>
    <t>Ф.F16w разд.4 стл.19 стр.20=Ф.F16w разд.4 стл.19 сумма стр.1-15</t>
  </si>
  <si>
    <t>Ф.F16w разд.4 стл.20 стр.20=Ф.F16w разд.4 стл.20 сумма стр.1-15</t>
  </si>
  <si>
    <t>Ф.F16w разд.4 стл.21 стр.20=Ф.F16w разд.4 стл.21 сумма стр.1-15</t>
  </si>
  <si>
    <t>Ф.F16w разд.4 стл.1 сумма стр.16-19&lt;=Ф.F16w разд.4 стл.1 стр.15</t>
  </si>
  <si>
    <t>Ф.F16w разд.4 стл.2 сумма стр.16-19&lt;=Ф.F16w разд.4 стл.2 стр.15</t>
  </si>
  <si>
    <t>Ф.F16w разд.4 стл.3 сумма стр.16-19&lt;=Ф.F16w разд.4 стл.3 стр.15</t>
  </si>
  <si>
    <t>Ф.F16w разд.4 стл.4 сумма стр.16-19&lt;=Ф.F16w разд.4 стл.4 стр.15</t>
  </si>
  <si>
    <t>Ф.F16w разд.4 стл.5 сумма стр.16-19&lt;=Ф.F16w разд.4 стл.5 стр.15</t>
  </si>
  <si>
    <t>Ф.F16w разд.4 стл.6 сумма стр.16-19&lt;=Ф.F16w разд.4 стл.6 стр.15</t>
  </si>
  <si>
    <t>Ф.F16w разд.4 стл.7 сумма стр.16-19&lt;=Ф.F16w разд.4 стл.7 стр.15</t>
  </si>
  <si>
    <t>Ф.F16w разд.4 стл.8 сумма стр.16-19&lt;=Ф.F16w разд.4 стл.8 стр.15</t>
  </si>
  <si>
    <t>Ф.F16w разд.4 стл.9 сумма стр.16-19&lt;=Ф.F16w разд.4 стл.9 стр.15</t>
  </si>
  <si>
    <t>Ф.F16w разд.4 стл.10 сумма стр.16-19&lt;=Ф.F16w разд.4 стл.10 стр.15</t>
  </si>
  <si>
    <t>Ф.F16w разд.4 стл.11 сумма стр.16-19&lt;=Ф.F16w разд.4 стл.11 стр.15</t>
  </si>
  <si>
    <t>Ф.F16w разд.4 стл.12 сумма стр.16-19&lt;=Ф.F16w разд.4 стл.12 стр.15</t>
  </si>
  <si>
    <t>Ф.F16w разд.4 стл.13 сумма стр.16-19&lt;=Ф.F16w разд.4 стл.13 стр.15</t>
  </si>
  <si>
    <t>Ф.F16w разд.4 стл.14 сумма стр.16-19&lt;=Ф.F16w разд.4 стл.14 стр.15</t>
  </si>
  <si>
    <t>Ф.F16w разд.4 стл.15 сумма стр.16-19&lt;=Ф.F16w разд.4 стл.15 стр.15</t>
  </si>
  <si>
    <t>Ф.F16w разд.4 стл.16 сумма стр.16-19&lt;=Ф.F16w разд.4 стл.16 стр.15</t>
  </si>
  <si>
    <t>Ф.F16w разд.4 стл.17 сумма стр.16-19&lt;=Ф.F16w разд.4 стл.17 стр.15</t>
  </si>
  <si>
    <t>Ф.F16w разд.4 стл.18 сумма стр.16-19&lt;=Ф.F16w разд.4 стл.18 стр.15</t>
  </si>
  <si>
    <t>Ф.F16w разд.4 стл.19 сумма стр.16-19&lt;=Ф.F16w разд.4 стл.19 стр.15</t>
  </si>
  <si>
    <t>Ф.F16w разд.4 стл.20 сумма стр.16-19&lt;=Ф.F16w разд.4 стл.20 стр.15</t>
  </si>
  <si>
    <t>Ф.F16w разд.4 стл.21 сумма стр.16-19&lt;=Ф.F16w разд.4 стл.21 стр.15</t>
  </si>
  <si>
    <t>Ф.F16w разд.1 стл.2 стр.1=Ф.F16w разд.1 сумма стл.3-6 стр.1</t>
  </si>
  <si>
    <t>Ф.F16w разд.5 стл.1 стр.8&gt;=Ф.F16w разд.5 стл.1 стр.12</t>
  </si>
  <si>
    <t>Стр. 12 разд.5 меньше или равна стр.8 разд.5</t>
  </si>
  <si>
    <t>Контрольные равенства: 1) сумма граф 1 и 2 равна сумме граф 7, 9 и 11; 2) графа 2 равна сумме граф 3-6</t>
  </si>
  <si>
    <t>№ стр.</t>
  </si>
  <si>
    <t>Виды судебных постановлений</t>
  </si>
  <si>
    <t>из графы 7 
в связи с отзывом апелля-
ционной жалобы (представ-ления)</t>
  </si>
  <si>
    <t>из графы 9 
число дел с нарушением срока, предусмотренного 
ст. 362 
УПК РФ</t>
  </si>
  <si>
    <t>Остаток неокон-ченных дел на конец отчетного периода</t>
  </si>
  <si>
    <t>из гр. 11 
число лиц по нерассмотрен-
ным делам</t>
  </si>
  <si>
    <t xml:space="preserve">по апелля-ционным жалобам </t>
  </si>
  <si>
    <t>На приговоры и иные судебные решения по существу дела</t>
  </si>
  <si>
    <t xml:space="preserve">На судебные решения, вынесенные на стадии судебного производства </t>
  </si>
  <si>
    <t>На судебные решения по вопросам, связанным с исполнением приговора (в кассационном порядке)</t>
  </si>
  <si>
    <t>на приговоры</t>
  </si>
  <si>
    <t>оправдательные</t>
  </si>
  <si>
    <t>о возвращении дела прокурору</t>
  </si>
  <si>
    <t>по другим апелля-
ционным жалобам и представлениям</t>
  </si>
  <si>
    <t>по реабилити-
рующим основаниям</t>
  </si>
  <si>
    <r>
      <t xml:space="preserve">Наименование отчитывающейся
 организации                     </t>
    </r>
    <r>
      <rPr>
        <sz val="8"/>
        <color indexed="12"/>
        <rFont val="Times New Roman"/>
        <family val="1"/>
      </rPr>
      <t xml:space="preserve">                    </t>
    </r>
  </si>
  <si>
    <t>код города  и номер телефона                                                                   дата составления отчета</t>
  </si>
  <si>
    <t xml:space="preserve">                                        </t>
  </si>
  <si>
    <t>Причинение имущественного ущерба</t>
  </si>
  <si>
    <t>Умышленное уничтожение или повреждение имущества</t>
  </si>
  <si>
    <t>в том числе по делам: 
о преступлениях несовершеннолетних</t>
  </si>
  <si>
    <t xml:space="preserve">по тяжести совершенных преступлений: </t>
  </si>
  <si>
    <t>Остав-лено без изме-нений решений по суще-ству дела</t>
  </si>
  <si>
    <t>непра-вильное приме-нение уголов-ного закона</t>
  </si>
  <si>
    <t xml:space="preserve"> с вынесением обвини-тельного приго-вора</t>
  </si>
  <si>
    <t xml:space="preserve">с вынесе-нием оправдатель-ного приго-вора </t>
  </si>
  <si>
    <t>с прекращени-ем дела</t>
  </si>
  <si>
    <t>с возвращени-ем  дела  проку-рору</t>
  </si>
  <si>
    <t>по делам повторно поступив-шим  из кассационной  и  надзорной инстанций (из раздела 1 гр. 6)</t>
  </si>
  <si>
    <t>Преступления против жизни и здоровья; угроза убийством или причинение вреда здоровью</t>
  </si>
  <si>
    <t>Незаконные действия с наркотическими средствами и психотропными веществ.</t>
  </si>
  <si>
    <t>Районный суд</t>
  </si>
  <si>
    <t>Мировой судья (по 1 инст.)</t>
  </si>
  <si>
    <t>Всего 
(сумма строк 1-3)</t>
  </si>
  <si>
    <t xml:space="preserve">по апелля-ционным  представле-ниям </t>
  </si>
  <si>
    <t>Всего рассмотрено жалоб и представлений</t>
  </si>
  <si>
    <t>Порядок поступления дела:   по другим апелляционным жалобам и представлениям – 3     соответствует гр.5 раздела 1</t>
  </si>
  <si>
    <r>
      <t xml:space="preserve">Вид судебного постановления мирового судьи:  Постановление другого характера:
о применении мер медицинского характера в отношении невменяемых -2 соотв. 
о возвращении дела прокурору  - 3  соотв. 
по другим </t>
    </r>
    <r>
      <rPr>
        <b/>
        <sz val="7"/>
        <rFont val="Times New Roman"/>
        <family val="1"/>
      </rPr>
      <t xml:space="preserve">апелляционным жалобам и представлениям на постановления мирового судьи – 5
</t>
    </r>
  </si>
  <si>
    <t>оставлено без изменения   (по существу дела)   – 1</t>
  </si>
  <si>
    <r>
      <t xml:space="preserve">Раздел 4. Результаты рассмотрения дел </t>
    </r>
    <r>
      <rPr>
        <b/>
        <sz val="16"/>
        <rFont val="Times New Roman"/>
        <family val="1"/>
      </rPr>
      <t>(по числу лиц)</t>
    </r>
  </si>
  <si>
    <t>Контрольные равенства: 1) графа 9 равна сумме граф 2-8;       2) графа 14 равна сумме граф 10-13;      3) графа 26 равна сумме граф 9, 14,21-25;       4) сумма граф 9,14,20 равна сумме граф 27-30;        5) графа 20 равна сумме граф 15-19;         6) гр.1 стр.20 разд.4 равна сумме граф 2-6 разд.2.</t>
  </si>
  <si>
    <t>Виды  преступлений</t>
  </si>
  <si>
    <t>Статьи
УК РФ</t>
  </si>
  <si>
    <t>Обжало-вано приговоров и других постанов-лений по существу дела</t>
  </si>
  <si>
    <t>Оправдательные приговоры</t>
  </si>
  <si>
    <t>Другие апелля-ционные постанов-ления с удовлет-ворением жалоб и пред-ставлений</t>
  </si>
  <si>
    <t>Апелля-ционные постанов-ления без удовлет-ворения жалоб и представ-лений</t>
  </si>
  <si>
    <t>Основания к отмене или изменению приговора мирового судьи (из гр.9+14+20)</t>
  </si>
  <si>
    <t>изме-нены</t>
  </si>
  <si>
    <t>всего</t>
  </si>
  <si>
    <t>с оправ-дани-ем под-суди-мого</t>
  </si>
  <si>
    <t>частич-но</t>
  </si>
  <si>
    <t xml:space="preserve">с выне-сением  нового обви-нит. приго-вора </t>
  </si>
  <si>
    <t>с возвра-щением  дела  проку-рору</t>
  </si>
  <si>
    <t>без измене-ния квали-фикации</t>
  </si>
  <si>
    <t>существен-ное наруше-ние уголовно-процессу-ального законо-датель-ства</t>
  </si>
  <si>
    <t>неспра-ведли-вость назна-ченного нака-зания</t>
  </si>
  <si>
    <t>в связи с прими-рением с потер-певшим</t>
  </si>
  <si>
    <t xml:space="preserve"> по реаби-литиру-ющим основа-ниям</t>
  </si>
  <si>
    <t>по другим основа-ниям</t>
  </si>
  <si>
    <t>без сниже-ния меры нака-зания</t>
  </si>
  <si>
    <t>со сниже-нием меры нака-зания</t>
  </si>
  <si>
    <t>с назначе-нием более строгого наказа-ния</t>
  </si>
  <si>
    <t>по реабили-тирую-щим основа-ниям</t>
  </si>
  <si>
    <t>268 ч.1</t>
  </si>
  <si>
    <t>231 ч.1, 233</t>
  </si>
  <si>
    <t>Дела частного обвинения, поступив-
шие:</t>
  </si>
  <si>
    <t>непосредственно от граждан</t>
  </si>
  <si>
    <t xml:space="preserve">c обвинительным заключением и обвинительным актом </t>
  </si>
  <si>
    <t>Из стр. 15:</t>
  </si>
  <si>
    <t>средней тяжести</t>
  </si>
  <si>
    <t>небольшой тяжести</t>
  </si>
  <si>
    <t>Раздел 5. Справка к разделу 4 "Результаты рассмотрения дел (по числу лиц)"</t>
  </si>
  <si>
    <t>из гр. 4 "по реабилитирующим основаниям" стр. 20</t>
  </si>
  <si>
    <t>из гр. 5 "по другим основаниям" стр. 20</t>
  </si>
  <si>
    <t>из гр. 6 "обвинительных приговоров отменено частично" стр. 20</t>
  </si>
  <si>
    <t>из гр.14  "обвинительных приговоров изменено всего" стр. 20</t>
  </si>
  <si>
    <t>Отменено по другим основаниям
(из гр. 5 стр. 20 разд. 4):</t>
  </si>
  <si>
    <t>в связи с изменением закона (до вынесения решения мировым судьей)</t>
  </si>
  <si>
    <t>в связи с деятельным раскаянием</t>
  </si>
  <si>
    <t>в связи со смертью обвиняемого</t>
  </si>
  <si>
    <t>Другие апелляционные постановления 
(из гр. 24 стр. 20 разд. 4):</t>
  </si>
  <si>
    <t>с отменой судебного постановления, препятствующего движению по делу</t>
  </si>
  <si>
    <t>с отменой судебного постановления в порядке исполнения приговора</t>
  </si>
  <si>
    <t>с отменой судебного постановления об отказе в принятии заявления по делам частного обвинения</t>
  </si>
  <si>
    <t>с отменой судебного постановления при  изменении закона (после вынесения решения мировым судьей)</t>
  </si>
  <si>
    <t>с отменой постановлений о возвращении дел прокурору (из стр. 8 разд. 5)</t>
  </si>
  <si>
    <t>в связи с применением амнистии (после вынесения суд. постановления мирового судьи)</t>
  </si>
  <si>
    <t>Отменено постановлений мировых судей о прекращении дел 
(из граф 21-22 разд. 4):</t>
  </si>
  <si>
    <t xml:space="preserve">с вынесением обвинительного приговора </t>
  </si>
  <si>
    <t>с вынесением оправдательного приговора</t>
  </si>
  <si>
    <t xml:space="preserve">с изменением оснований прекращения </t>
  </si>
  <si>
    <t>Отменено постановлений мировых судей с направлением на новое судебное разбирательство тому же мировому судье (из гр. 24 разд. 4)</t>
  </si>
  <si>
    <t xml:space="preserve">Количество судов, по которым составлен отчет </t>
  </si>
  <si>
    <t>должность                        инициалы, фамилия                            подпись</t>
  </si>
  <si>
    <t>158 ч.1</t>
  </si>
  <si>
    <t>159 ч.1</t>
  </si>
  <si>
    <t>160 ч.1</t>
  </si>
  <si>
    <t>143, 215.2 ч.1</t>
  </si>
  <si>
    <t>165 ч.1,2</t>
  </si>
  <si>
    <t>Ф.F16w разд.4 стл.1 стр.20=Ф.F16w разд.2 сумма стл.2-6 стр.1</t>
  </si>
  <si>
    <t>Ф.F16w разд.5 стл.1 стр.1&lt;=Ф.F16w разд.4 стл.4 стр.20</t>
  </si>
  <si>
    <t>Ф.F16w разд.5 стл.1 стр.2&lt;=Ф.F16w разд.4 стл.5 стр.20</t>
  </si>
  <si>
    <t>Ф.F16w разд.5 стл.1 стр.3&lt;=Ф.F16w разд.4 стл.6 стр.20</t>
  </si>
  <si>
    <t>Ф.F16w разд.5 стл.1 сумма стр.5-7&lt;=Ф.F16w разд.4 стл.5 стр.20</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</si>
  <si>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</si>
  <si>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</si>
  <si>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</si>
  <si>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</si>
  <si>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</si>
  <si>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</si>
  <si>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</si>
  <si>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</si>
  <si>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</si>
  <si>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Управлению (отделу) Судебного департамента в субъекте Российской Федерации</t>
  </si>
  <si>
    <t xml:space="preserve"> 15 января и 15 июля</t>
  </si>
  <si>
    <t>Районные суды</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</si>
  <si>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</si>
  <si>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</si>
  <si>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</si>
  <si>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 xml:space="preserve"> 30 января и 30 июля</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</si>
  <si>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</si>
  <si>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</si>
  <si>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</si>
  <si>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</si>
  <si>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</si>
  <si>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</si>
  <si>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</si>
  <si>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</si>
  <si>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</si>
  <si>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</si>
  <si>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организации, представившей отчет</t>
  </si>
  <si>
    <t>Раздел 1. Движение дел</t>
  </si>
  <si>
    <t xml:space="preserve">Категория суда </t>
  </si>
  <si>
    <t xml:space="preserve">Категория дел </t>
  </si>
  <si>
    <t>Всего поступило дел за отчетный период</t>
  </si>
  <si>
    <t>Из графы 2</t>
  </si>
  <si>
    <t>Окончено дел за отчетный период</t>
  </si>
  <si>
    <t>по другим апелляционным жалобам и представлениям</t>
  </si>
  <si>
    <t>Раздел 2. Справки к разделу 1</t>
  </si>
  <si>
    <t>Контрольное равенство: графа 1 равна сумме граф 2-9</t>
  </si>
  <si>
    <t>о прекращении  дел</t>
  </si>
  <si>
    <t>об отказе в принятии заявления по делам частного обвинения</t>
  </si>
  <si>
    <t>по другим основаниям</t>
  </si>
  <si>
    <t>Контрольное равенство: графа 1 равна сумме граф 2-5</t>
  </si>
  <si>
    <t>о нарушениях закона, допущенных</t>
  </si>
  <si>
    <t>другого характера</t>
  </si>
  <si>
    <t>при производстве дознания и следствия</t>
  </si>
  <si>
    <t>при рассмотрении дела судом</t>
  </si>
  <si>
    <t>№ стр</t>
  </si>
  <si>
    <t>Отменены постановления мировых судей о прекращении дел</t>
  </si>
  <si>
    <t>Итого</t>
  </si>
  <si>
    <t>отменены</t>
  </si>
  <si>
    <t>изменены</t>
  </si>
  <si>
    <t>с прекращением дела</t>
  </si>
  <si>
    <t>с изменением квалификации</t>
  </si>
  <si>
    <t>Несоответствие выводов мирового судьи, изложенных в приговоре, фактическим обстоятельствам дела, рассмотренным судом апелляционной инстанции</t>
  </si>
  <si>
    <t>А</t>
  </si>
  <si>
    <t>Б</t>
  </si>
  <si>
    <t>Иное причинение тяжкого либо средней тяжести вреда здоровью и истязания</t>
  </si>
  <si>
    <t>Иные посягательства против половой неприкосновенности и половой свободы личности</t>
  </si>
  <si>
    <t>Кража</t>
  </si>
  <si>
    <t>Мошенничество</t>
  </si>
  <si>
    <t>Присвоение или растрата</t>
  </si>
  <si>
    <t>Преступления в сфере экономики</t>
  </si>
  <si>
    <t>Преступления против лиц, осуществляющих правосудие и предварительное расследование, других представителей власти</t>
  </si>
  <si>
    <t>Нарушение правил безопасности движения и эксплуатации транспорта</t>
  </si>
  <si>
    <t>Нарушение правил охраны труда и безопасного производства работ</t>
  </si>
  <si>
    <t>Экологические преступления</t>
  </si>
  <si>
    <t>Прочие преступления</t>
  </si>
  <si>
    <t>Злостное уклонение от уплаты алиментов</t>
  </si>
  <si>
    <t>157 ч.1, 2</t>
  </si>
  <si>
    <t>167 ч.1</t>
  </si>
  <si>
    <t>Освобождено из под стражи:</t>
  </si>
  <si>
    <t>Штат судей на конец отчетного периода</t>
  </si>
  <si>
    <t>Должностное лицо, 
ответственное за составление отчета</t>
  </si>
  <si>
    <t>М.П.</t>
  </si>
  <si>
    <t>Cтатус</t>
  </si>
  <si>
    <t>Код формулы</t>
  </si>
  <si>
    <t>Формула</t>
  </si>
  <si>
    <t>Описание формулы</t>
  </si>
  <si>
    <t>Ф.F16w разд.2 стл.1 стр.1=Ф.F16w разд.2 сумма стл.2-9 стр.1</t>
  </si>
  <si>
    <t>Ф.F16w разд.3 стл.1 стр.1=Ф.F16w разд.3 сумма стл.2-5 стр.1</t>
  </si>
  <si>
    <t>Соответствие позиций ячеек шаблонов с позициями картоки 5,2 на уголовное апелляционное дело из Инструкции по суд делопроизв в райсудах</t>
  </si>
  <si>
    <t>Результат рассмотрения дела в апелляционной инстанции</t>
  </si>
  <si>
    <t>-</t>
  </si>
  <si>
    <t>Обвинительный приговор отменен:</t>
  </si>
  <si>
    <t xml:space="preserve"> -</t>
  </si>
  <si>
    <t xml:space="preserve">частично с оставлением  в силе другого,  менее тяжкого обвинения  –  7 </t>
  </si>
  <si>
    <t>с возвращением  дела  прокурору    –  8</t>
  </si>
  <si>
    <t>15 апреля и 15 октября</t>
  </si>
  <si>
    <t>по другим основаниям – 4                                                                                        ч.</t>
  </si>
  <si>
    <t>о применении мер медицинского характера в отношении невменяемых</t>
  </si>
  <si>
    <t>Раздел 3. Частные постановления</t>
  </si>
  <si>
    <t>Поступило сообщений о мерах, принятых по частным постановлениям</t>
  </si>
  <si>
    <t>Наименование получателя</t>
  </si>
  <si>
    <t>Умышленное причинение  средней тяжести вреда здоровью</t>
  </si>
  <si>
    <t>112 ч.1</t>
  </si>
  <si>
    <t>319, 320 ч.1</t>
  </si>
  <si>
    <t>256 ч.1,2, 258 ч.1, 260, 261 ч.1</t>
  </si>
  <si>
    <t>поступило из кассационной и  надзорной инстанций</t>
  </si>
  <si>
    <t>Ф.F16w разд.1 сумма стл.1-2 стр.1=Ф.F16w разд.1 стл.7 стр.1+Ф.F16w разд.1 стл.9 стр.1+Ф.F16w разд.1 стл.11 стр.1</t>
  </si>
  <si>
    <t>Ф.F16w разд.1 стл.8 стр.1&lt;=Ф.F16w разд.1 стл.7 стр.1</t>
  </si>
  <si>
    <t>Ф.F16w разд.1 стл.10 стр.1&lt;=Ф.F16w разд.1 стл.9 стр.1</t>
  </si>
  <si>
    <t>Наименование УСД</t>
  </si>
  <si>
    <t>УСД в Республике Адыгея</t>
  </si>
  <si>
    <t>УСД в Республике Алтай</t>
  </si>
  <si>
    <t>УСД в Республике Башкортостан</t>
  </si>
  <si>
    <t>УСД в Республике Бурятия</t>
  </si>
  <si>
    <t>УСД в Республике Дагестан</t>
  </si>
  <si>
    <t>УСД в Республике Ингушетия</t>
  </si>
  <si>
    <t>УСД в Республике Карелия</t>
  </si>
  <si>
    <t>УСД в Республике Калмыкия</t>
  </si>
  <si>
    <t>УСД в Кабардино-Балкарской Республике</t>
  </si>
  <si>
    <t>УСД в Карачаево-Черкесской Республике</t>
  </si>
  <si>
    <t>УСД в Республике Коми</t>
  </si>
  <si>
    <t>ОТЧЕТ О РАБОТЕ  РАЙОННЫХ СУДОВ ПО РАССМОТРЕНИЮ УГОЛОВНЫХ ДЕЛ В АПЕЛЛЯЦИОННОМ ПОРЯДКЕ</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</si>
  <si>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</si>
  <si>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</si>
  <si>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</si>
  <si>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</si>
  <si>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</si>
  <si>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</si>
  <si>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</si>
  <si>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</si>
  <si>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</si>
  <si>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Чувашской Республике</t>
  </si>
  <si>
    <t>УСД в Алтайском крае</t>
  </si>
  <si>
    <t>УСД в Краснодарском крае</t>
  </si>
  <si>
    <t>УСД в Красноярском крае</t>
  </si>
  <si>
    <t>УСД в Приморском крае</t>
  </si>
  <si>
    <t>УСД в Ставропольском крае</t>
  </si>
  <si>
    <t>УСД в Хабаровском крае</t>
  </si>
  <si>
    <t>УСД в Амурской области</t>
  </si>
  <si>
    <t>УСД в Архангельской области</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</si>
  <si>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</si>
  <si>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</si>
  <si>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</si>
  <si>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</si>
  <si>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</si>
  <si>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</si>
  <si>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</si>
  <si>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</si>
  <si>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</si>
  <si>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</si>
  <si>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Кемеровской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</si>
  <si>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</si>
  <si>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</si>
  <si>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</si>
  <si>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</si>
  <si>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</si>
  <si>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</si>
  <si>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</si>
  <si>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</si>
  <si>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</si>
  <si>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</si>
  <si>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</si>
  <si>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</si>
  <si>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</si>
  <si>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</si>
  <si>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</si>
  <si>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</si>
  <si>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</si>
  <si>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</si>
  <si>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</si>
  <si>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</si>
  <si>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</si>
  <si>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</si>
  <si>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</si>
  <si>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</si>
  <si>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</si>
  <si>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Ярославской области</t>
  </si>
  <si>
    <t>УСД в г.Москва</t>
  </si>
  <si>
    <t>УСД в г. Санкт-Петербург</t>
  </si>
  <si>
    <t xml:space="preserve">ОСД в Ненецком АО </t>
  </si>
  <si>
    <t>УСД в Калининградской области</t>
  </si>
  <si>
    <t xml:space="preserve">УСД в Костромской области </t>
  </si>
  <si>
    <t>УСД в Магаданской области</t>
  </si>
  <si>
    <t>УСД в Новгородской области</t>
  </si>
  <si>
    <t>УСД в Орловской области</t>
  </si>
  <si>
    <t>УСД в Псковской области</t>
  </si>
  <si>
    <t>УСД в Сахалинской области</t>
  </si>
  <si>
    <t>ОСД в Еврейской автономной обл.</t>
  </si>
  <si>
    <t>ОСД в Чукотском АО</t>
  </si>
  <si>
    <t>Форма № 6-бМС</t>
  </si>
  <si>
    <t xml:space="preserve">всего </t>
  </si>
  <si>
    <t>Возвращено дел без рассмотре-ния</t>
  </si>
  <si>
    <t>Обвинительные  приговоры</t>
  </si>
  <si>
    <t>обвини-тельные</t>
  </si>
  <si>
    <t>Остаток неокончен-ных дел на начало года</t>
  </si>
  <si>
    <r>
      <t xml:space="preserve">Из оконченных дел </t>
    </r>
    <r>
      <rPr>
        <b/>
        <sz val="12"/>
        <rFont val="Times New Roman"/>
        <family val="1"/>
      </rPr>
      <t>(графа 9 раздела 1)</t>
    </r>
    <r>
      <rPr>
        <b/>
        <sz val="14"/>
        <rFont val="Times New Roman"/>
        <family val="1"/>
      </rPr>
      <t xml:space="preserve"> рассмотрены жалобы и представления (по числу лиц)</t>
    </r>
  </si>
  <si>
    <t>на постановления мировых судей</t>
  </si>
  <si>
    <t>о причинах и условиях, способство-вавших преступлению</t>
  </si>
  <si>
    <t>Вынесено  частных  постановлений</t>
  </si>
  <si>
    <t>Всего (сумма строк 1-15)</t>
  </si>
  <si>
    <t xml:space="preserve">Руководитель </t>
  </si>
  <si>
    <t>УСД в Забайкальском крае</t>
  </si>
  <si>
    <t>Ф.F16w разд.4 стл.1 стр.21&lt;=Ф.F16w разд.4 стл.1 стр.20</t>
  </si>
  <si>
    <t>Ф.F16w разд.4 стл.2 стр.21&lt;=Ф.F16w разд.4 стл.2 стр.20</t>
  </si>
  <si>
    <t>Ф.F16w разд.4 стл.3 стр.21&lt;=Ф.F16w разд.4 стл.3 стр.20</t>
  </si>
  <si>
    <t>Ф.F16w разд.4 стл.4 стр.21&lt;=Ф.F16w разд.4 стл.4 стр.20</t>
  </si>
  <si>
    <t>Ф.F16w разд.4 стл.5 стр.21&lt;=Ф.F16w разд.4 стл.5 стр.20</t>
  </si>
  <si>
    <t>Ф.F16w разд.4 стл.6 стр.21&lt;=Ф.F16w разд.4 стл.6 стр.20</t>
  </si>
  <si>
    <t>Ф.F16w разд.4 стл.7 стр.21&lt;=Ф.F16w разд.4 стл.7 стр.20</t>
  </si>
  <si>
    <t>Ф.F16w разд.4 стл.8 стр.21&lt;=Ф.F16w разд.4 стл.8 стр.20</t>
  </si>
  <si>
    <t>Ф.F16w разд.4 стл.9 стр.21&lt;=Ф.F16w разд.4 стл.9 стр.20</t>
  </si>
  <si>
    <t>Ф.F16w разд.4 стл.10 стр.21&lt;=Ф.F16w разд.4 стл.10 стр.20</t>
  </si>
  <si>
    <t>Ф.F16w разд.4 стл.11 стр.21&lt;=Ф.F16w разд.4 стл.11 стр.20</t>
  </si>
  <si>
    <t>Ф.F16w разд.4 стл.12 стр.21&lt;=Ф.F16w разд.4 стл.12 стр.20</t>
  </si>
  <si>
    <t>Ф.F16w разд.4 стл.13 стр.21&lt;=Ф.F16w разд.4 стл.13 стр.20</t>
  </si>
  <si>
    <t>Ф.F16w разд.4 стл.14 стр.21&lt;=Ф.F16w разд.4 стл.14 стр.20</t>
  </si>
  <si>
    <t>Ф.F16w разд.4 стл.15 стр.21&lt;=Ф.F16w разд.4 стл.15 стр.20</t>
  </si>
  <si>
    <t>Ф.F16w разд.4 стл.16 стр.21&lt;=Ф.F16w разд.4 стл.16 стр.20</t>
  </si>
  <si>
    <t>Ф.F16w разд.4 стл.17 стр.21&lt;=Ф.F16w разд.4 стл.17 стр.20</t>
  </si>
  <si>
    <t>Ф.F16w разд.4 стл.18 стр.21&lt;=Ф.F16w разд.4 стл.18 стр.20</t>
  </si>
  <si>
    <t>Ф.F16w разд.4 стл.19 стр.21&lt;=Ф.F16w разд.4 стл.19 стр.20</t>
  </si>
  <si>
    <t>Ф.F16w разд.4 стл.20 стр.21&lt;=Ф.F16w разд.4 стл.20 стр.20</t>
  </si>
  <si>
    <t>Ф.F16w разд.4 стл.21 стр.21&lt;=Ф.F16w разд.4 стл.21 стр.20</t>
  </si>
  <si>
    <t>Ф.F16w разд.4 стл.22 стр.21&lt;=Ф.F16w разд.4 стл.22 стр.20</t>
  </si>
  <si>
    <t>1.1. Порядок заполнения раздела «Движение дел»</t>
  </si>
  <si>
    <t>5.2.1. В разделе учитываются находящиеся в отчетном периоде в производстве апелляционной инстанции уголовные дела и материалы, поступившие по апелляционным жалобам и представлениям, на не вступившие в законную силу как на судебные постановления по существу дела, так и вынесенные мировыми судьями в порядке уголовного судопроизводства[1].</t>
  </si>
  <si>
    <t>5.2.2. В случае одновременного принесения по одному делу жалобы и представления дело отражается в отчете один раз как поступившее по представлению.</t>
  </si>
  <si>
    <t>5.2.3. В показателе «Остаток неоконченных дел на начало года» учитываются дела, которые были зарегистрированы в предыдущем календарном году, но не были рассмотрены. При этом в предыдущем годовом отчете дела были отражены в показателе «Остаток  неоконченных дел на конец отчетного периода».</t>
  </si>
  <si>
    <t xml:space="preserve">В разделе 4 строка 20 д/б больше или равна строке 21 </t>
  </si>
  <si>
    <t>Ф.F16w разд.4 стл.23 стр.21&lt;=Ф.F16w разд.4 стл.23 стр.20</t>
  </si>
  <si>
    <t>Ф.F16w разд.4 стл.24 стр.21&lt;=Ф.F16w разд.4 стл.24 стр.20</t>
  </si>
  <si>
    <t>Ф.F16w разд.4 стл.25 стр.21&lt;=Ф.F16w разд.4 стл.25 стр.20</t>
  </si>
  <si>
    <t>Ф.F16w разд.4 стл.26 стр.21&lt;=Ф.F16w разд.4 стл.26 стр.20</t>
  </si>
  <si>
    <t>Ф.F16w разд.4 стл.27 стр.21&lt;=Ф.F16w разд.4 стл.27 стр.20</t>
  </si>
  <si>
    <t>Ф.F16w разд.4 стл.28 стр.21&lt;=Ф.F16w разд.4 стл.28 стр.20</t>
  </si>
  <si>
    <t>Ф.F16w разд.4 стл.29 стр.21&lt;=Ф.F16w разд.4 стл.29 стр.20</t>
  </si>
  <si>
    <t>Ф.F16w разд.4 стл.30 стр.21&lt;=Ф.F16w разд.4 стл.30 стр.20</t>
  </si>
  <si>
    <t>В разделе 1 графа 2 д/б равна сумме граф 3-6</t>
  </si>
  <si>
    <t>Ф.F16w разд.1 стл.2 стр.2=Ф.F16w разд.1 сумма стл.3-6 стр.2</t>
  </si>
  <si>
    <t>Ф.F16w разд.1 стл.2 стр.3=Ф.F16w разд.1 сумма стл.3-6 стр.3</t>
  </si>
  <si>
    <t>Ф.F16w разд.1 стл.2 стр.4=Ф.F16w разд.1 сумма стл.3-6 стр.4</t>
  </si>
  <si>
    <t>Ф.F16w разд.5 стл.1 сумма стр.8-11+Ф.F16w разд.5 стл.1 стр.13&lt;=Ф.F16w разд.4 стл.24 стр.20</t>
  </si>
  <si>
    <t xml:space="preserve">В разделе 5 данные строк 5-7 д/б меньше или равны разделу 4 графе 5 стр.20, поскольку заполняются из нее </t>
  </si>
  <si>
    <t>В разделе 5 строка 3 д/б меньше или равна графе 6  стр. 20 раздела 4</t>
  </si>
  <si>
    <t>В разделе 5 строка 2 д/б меньше или равнаграфе 5 стр. 20 раздела 4</t>
  </si>
  <si>
    <t>В разделе 5 строка 1 д/б меньше или равна графе 4 стр.20 раздела 4</t>
  </si>
  <si>
    <t>В разделе 4 строка 15  д/б больше или равна сумме строк 16-19 по всем графам</t>
  </si>
  <si>
    <t>Ф.F16w разд.4 стл.23 сумма стр.16-19&lt;=Ф.F16w разд.4 стл.23 стр.15</t>
  </si>
  <si>
    <t>Ф.F16w разд.4 стл.24 сумма стр.16-19&lt;=Ф.F16w разд.4 стл.24 стр.15</t>
  </si>
  <si>
    <t>Ф.F16w разд.4 стл.25 сумма стр.16-19&lt;=Ф.F16w разд.4 стл.25 стр.15</t>
  </si>
  <si>
    <t>Ф.F16w разд.4 стл.26 сумма стр.16-19&lt;=Ф.F16w разд.4 стл.26 стр.15</t>
  </si>
  <si>
    <t>Ф.F16w разд.4 стл.27 сумма стр.16-19&lt;=Ф.F16w разд.4 стл.27 стр.15</t>
  </si>
  <si>
    <t>Ф.F16w разд.4 стл.28 сумма стр.16-19&lt;=Ф.F16w разд.4 стл.28 стр.15</t>
  </si>
  <si>
    <t>Ф.F16w разд.4 стл.29 сумма стр.16-19&lt;=Ф.F16w разд.4 стл.29 стр.15</t>
  </si>
  <si>
    <t>Ф.F16w разд.4 стл.30 сумма стр.16-19&lt;=Ф.F16w разд.4 стл.30 стр.15</t>
  </si>
  <si>
    <t>В разделе 4 итоговая строка (20) д/б больше или равна строке 22 по всем графам</t>
  </si>
  <si>
    <t>Ф.F16w разд.4 стл.23 стр.22&lt;=Ф.F16w разд.4 стл.23 стр.20</t>
  </si>
  <si>
    <t>Ф.F16w разд.4 стл.24 стр.22&lt;=Ф.F16w разд.4 стл.24 стр.20</t>
  </si>
  <si>
    <t>Ф.F16w разд.4 стл.25 стр.22&lt;=Ф.F16w разд.4 стл.25 стр.20</t>
  </si>
  <si>
    <t>Ф.F16w разд.4 стл.26 стр.22&lt;=Ф.F16w разд.4 стл.26 стр.20</t>
  </si>
  <si>
    <t>Ф.F16w разд.4 стл.27 стр.22&lt;=Ф.F16w разд.4 стл.27 стр.20</t>
  </si>
  <si>
    <t>Ф.F16w разд.4 стл.28 стр.22&lt;=Ф.F16w разд.4 стл.28 стр.20</t>
  </si>
  <si>
    <t>Ф.F16w разд.4 стл.29 стр.22&lt;=Ф.F16w разд.4 стл.29 стр.20</t>
  </si>
  <si>
    <t>Ф.F16w разд.4 стл.30 стр.22&lt;=Ф.F16w разд.4 стл.30 стр.20</t>
  </si>
  <si>
    <t>В разделе 4 графа 1  стр.20 д/б равна сумме строк 2-6 раздела 2</t>
  </si>
  <si>
    <t>В разделе 4 итоговая строка  20 д/б равна сумме строк 1-15 по всем графам</t>
  </si>
  <si>
    <t>Ф.F16w разд.4 стл.23 стр.20=Ф.F16w разд.4 стл.23 сумма стр.1-15</t>
  </si>
  <si>
    <t>Ф.F16w разд.4 стл.24 стр.20=Ф.F16w разд.4 стл.24 сумма стр.1-15</t>
  </si>
  <si>
    <t>Ф.F16w разд.4 стл.25 стр.20=Ф.F16w разд.4 стл.25 сумма стр.1-15</t>
  </si>
  <si>
    <t>Ф.F16w разд.4 стл.26 стр.20=Ф.F16w разд.4 стл.26 сумма стр.1-15</t>
  </si>
  <si>
    <t>Ф.F16w разд.4 стл.27 стр.20=Ф.F16w разд.4 стл.27 сумма стр.1-15</t>
  </si>
  <si>
    <t>Ф.F16w разд.4 стл.28 стр.20=Ф.F16w разд.4 стл.28 сумма стр.1-15</t>
  </si>
  <si>
    <t>Ф.F16w разд.4 стл.29 стр.20=Ф.F16w разд.4 стл.29 сумма стр.1-15</t>
  </si>
  <si>
    <t>Ф.F16w разд.4 стл.30 стр.20=Ф.F16w разд.4 стл.30 сумма стр.1-15</t>
  </si>
  <si>
    <t>Ф.F16w разд.4 стл.14 стр.1=Ф.F16w разд.4 сумма стл.10-13 стр.1</t>
  </si>
  <si>
    <t>В разделе 4 графа 14  д/б равна сумме стл. 10-13</t>
  </si>
  <si>
    <t>Ф.F16w разд.4 стл.14 стр.2=Ф.F16w разд.4 сумма стл.10-13 стр.2</t>
  </si>
  <si>
    <t>Ф.F16w разд.4 стл.14 стр.3=Ф.F16w разд.4 сумма стл.10-13 стр.3</t>
  </si>
  <si>
    <t>Ф.F16w разд.4 стл.14 стр.4=Ф.F16w разд.4 сумма стл.10-13 стр.4</t>
  </si>
  <si>
    <t>Ф.F16w разд.4 стл.14 стр.5=Ф.F16w разд.4 сумма стл.10-13 стр.5</t>
  </si>
  <si>
    <t>Ф.F16w разд.4 стл.14 стр.6=Ф.F16w разд.4 сумма стл.10-13 стр.6</t>
  </si>
  <si>
    <t>Ф.F16w разд.4 стл.14 стр.7=Ф.F16w разд.4 сумма стл.10-13 стр.7</t>
  </si>
  <si>
    <t>Ф.F16w разд.4 стл.14 стр.8=Ф.F16w разд.4 сумма стл.10-13 стр.8</t>
  </si>
  <si>
    <t>Ф.F16w разд.4 стл.14 стр.9=Ф.F16w разд.4 сумма стл.10-13 стр.9</t>
  </si>
  <si>
    <t>Ф.F16w разд.4 стл.14 стр.10=Ф.F16w разд.4 сумма стл.10-13 стр.10</t>
  </si>
  <si>
    <t>Ф.F16w разд.4 стл.14 стр.11=Ф.F16w разд.4 сумма стл.10-13 стр.11</t>
  </si>
  <si>
    <t>Ф.F16w разд.4 стл.14 стр.12=Ф.F16w разд.4 сумма стл.10-13 стр.12</t>
  </si>
  <si>
    <t>Ф.F16w разд.4 стл.14 стр.13=Ф.F16w разд.4 сумма стл.10-13 стр.13</t>
  </si>
  <si>
    <t>Ф.F16w разд.4 стл.14 стр.14=Ф.F16w разд.4 сумма стл.10-13 стр.14</t>
  </si>
  <si>
    <t>Ф.F16w разд.4 стл.14 стр.15=Ф.F16w разд.4 сумма стл.10-13 стр.15</t>
  </si>
  <si>
    <t>Ф.F16w разд.4 стл.14 стр.16=Ф.F16w разд.4 сумма стл.10-13 стр.16</t>
  </si>
  <si>
    <t>Ф.F16w разд.4 стл.14 стр.17=Ф.F16w разд.4 сумма стл.10-13 стр.17</t>
  </si>
  <si>
    <t>Ф.F16w разд.4 стл.14 стр.18=Ф.F16w разд.4 сумма стл.10-13 стр.18</t>
  </si>
  <si>
    <t>Ф.F16w разд.4 стл.14 стр.19=Ф.F16w разд.4 сумма стл.10-13 стр.19</t>
  </si>
  <si>
    <t>Ф.F16w разд.4 стл.14 стр.20=Ф.F16w разд.4 сумма стл.10-13 стр.20</t>
  </si>
  <si>
    <t>Ф.F16w разд.4 стл.14 стр.21=Ф.F16w разд.4 сумма стл.10-13 стр.21</t>
  </si>
  <si>
    <t>Ф.F16w разд.4 стл.14 стр.22=Ф.F16w разд.4 сумма стл.10-13 стр.22</t>
  </si>
  <si>
    <t>Ф.F16w разд.4 стл.14 стр.23=Ф.F16w разд.4 сумма стл.10-13 стр.23</t>
  </si>
  <si>
    <t>Ф.F16w разд.4 стл.14 стр.24=Ф.F16w разд.4 сумма стл.10-13 стр.24</t>
  </si>
  <si>
    <t>В разделе 3 сумма граф 2-5 д/б равна графе 1</t>
  </si>
  <si>
    <t>В разделе 2 графа  д/б равна сумме всех остальных граф  раздела 2</t>
  </si>
  <si>
    <t>Ф.F16w разд.1 сумма стл.1-12 сумма стр.1-4+Ф.F16w разд.2 сумма стл.1-9 стр.1+Ф.F16w разд.3 сумма стл.1-6 стр.1&gt;0</t>
  </si>
  <si>
    <t>В разделе 1 графа 10 д/б меньше или равна графе 9, поскольку данные заполняются из последней</t>
  </si>
  <si>
    <t>Ф.F16w разд.1 стл.10 стр.2&lt;=Ф.F16w разд.1 стл.9 стр.2</t>
  </si>
  <si>
    <t>Ф.F16w разд.1 стл.10 стр.3&lt;=Ф.F16w разд.1 стл.9 стр.3</t>
  </si>
  <si>
    <t>Ф.F16w разд.1 стл.10 стр.4&lt;=Ф.F16w разд.1 стл.9 стр.4</t>
  </si>
  <si>
    <t>В разделе 1 графа 8 д/б меньше или равна графе 7, поскольку данные заполняется из последней</t>
  </si>
  <si>
    <t>Ф.F16w разд.1 стл.8 стр.2&lt;=Ф.F16w разд.1 стл.7 стр.2</t>
  </si>
  <si>
    <t>Ф.F16w разд.1 стл.8 стр.3&lt;=Ф.F16w разд.1 стл.7 стр.3</t>
  </si>
  <si>
    <t>Ф.F16w разд.1 стл.8 стр.4&lt;=Ф.F16w разд.1 стл.7 стр.4</t>
  </si>
  <si>
    <t>В разделе 1 сумма граф 1 и 2 д/б равна сумме граф 7, 9, 11</t>
  </si>
  <si>
    <t>Ф.F16w разд.1 сумма стл.1-2 стр.2=Ф.F16w разд.1 стл.7 стр.2+Ф.F16w разд.1 стл.9 стр.2+Ф.F16w разд.1 стл.11 стр.2</t>
  </si>
  <si>
    <t>Ф.F16w разд.1 сумма стл.1-2 стр.3=Ф.F16w разд.1 стл.7 стр.3+Ф.F16w разд.1 стл.9 стр.3+Ф.F16w разд.1 стл.11 стр.3</t>
  </si>
  <si>
    <t>Ф.F16w разд.1 сумма стл.1-2 стр.4=Ф.F16w разд.1 стл.7 стр.4+Ф.F16w разд.1 стл.9 стр.4+Ф.F16w разд.1 стл.11 стр.4</t>
  </si>
  <si>
    <t>Ф.F16w разд.1 стл.12 стр.1&gt;=Ф.F16w разд.1 стл.11 стр.1</t>
  </si>
  <si>
    <t>В разделе 1 графа 12 д/б больше или равна графе 11, поскольку заполняется из нее</t>
  </si>
  <si>
    <t>Ф.F16w разд.1 стл.12 стр.2&gt;=Ф.F16w разд.1 стл.11 стр.2</t>
  </si>
  <si>
    <t>Ф.F16w разд.1 стл.12 стр.3&gt;=Ф.F16w разд.1 стл.11 стр.3</t>
  </si>
  <si>
    <t>Ф.F16w разд.1 стл.12 стр.4&gt;=Ф.F16w разд.1 стл.11 стр.4</t>
  </si>
  <si>
    <t>Ф.F16w разд.1 стл.1 стр.4=Ф.F16w разд.1 стл.1 сумма стр.1-3</t>
  </si>
  <si>
    <t>В разделе 1 стр. 4 д/б равна сумме стр.1-3</t>
  </si>
  <si>
    <t>Ф.F16w разд.1 стл.2 стр.4=Ф.F16w разд.1 стл.2 сумма стр.1-3</t>
  </si>
  <si>
    <t>Ф.F16w разд.1 стл.3 стр.4=Ф.F16w разд.1 стл.3 сумма стр.1-3</t>
  </si>
  <si>
    <t>Ф.F16w разд.1 стл.4 стр.4=Ф.F16w разд.1 стл.4 сумма стр.1-3</t>
  </si>
  <si>
    <t>Ф.F16w разд.1 стл.5 стр.4=Ф.F16w разд.1 стл.5 сумма стр.1-3</t>
  </si>
  <si>
    <t>Ф.F16w разд.1 стл.6 стр.4=Ф.F16w разд.1 стл.6 сумма стр.1-3</t>
  </si>
  <si>
    <t>Ф.F16w разд.1 стл.7 стр.4=Ф.F16w разд.1 стл.7 сумма стр.1-3</t>
  </si>
  <si>
    <t>Ф.F16w разд.1 стл.8 стр.4=Ф.F16w разд.1 стл.8 сумма стр.1-3</t>
  </si>
  <si>
    <t>Ф.F16w разд.1 стл.9 стр.4=Ф.F16w разд.1 стл.9 сумма стр.1-3</t>
  </si>
  <si>
    <t>Ф.F16w разд.1 стл.10 стр.4=Ф.F16w разд.1 стл.10 сумма стр.1-3</t>
  </si>
  <si>
    <t>Ф.F16w разд.1 стл.11 стр.4=Ф.F16w разд.1 стл.11 сумма стр.1-3</t>
  </si>
  <si>
    <t>Ф.F16w разд.1 стл.12 стр.4=Ф.F16w разд.1 стл.12 сумма стр.1-3</t>
  </si>
  <si>
    <t>Ф.F16w разд.4 стл.9 стр.1=Ф.F16w разд.4 сумма стл.2-8 стр.1</t>
  </si>
  <si>
    <t>В разделе 4 графа 9 д/б равна сумме граф 2-8 по всем строкам</t>
  </si>
  <si>
    <t>Ф.F16w разд.4 стл.9 стр.2=Ф.F16w разд.4 сумма стл.2-8 стр.2</t>
  </si>
  <si>
    <t>Ф.F16w разд.4 стл.9 стр.3=Ф.F16w разд.4 сумма стл.2-8 стр.3</t>
  </si>
  <si>
    <t>Ф.F16w разд.4 стл.9 стр.4=Ф.F16w разд.4 сумма стл.2-8 стр.4</t>
  </si>
  <si>
    <t>Ф.F16w разд.4 стл.9 стр.5=Ф.F16w разд.4 сумма стл.2-8 стр.5</t>
  </si>
  <si>
    <t>Ф.F16w разд.4 стл.9 стр.6=Ф.F16w разд.4 сумма стл.2-8 стр.6</t>
  </si>
  <si>
    <t>Ф.F16w разд.4 стл.9 стр.7=Ф.F16w разд.4 сумма стл.2-8 стр.7</t>
  </si>
  <si>
    <t>Ф.F16w разд.4 стл.9 стр.8=Ф.F16w разд.4 сумма стл.2-8 стр.8</t>
  </si>
  <si>
    <t>Ф.F16w разд.4 стл.9 стр.9=Ф.F16w разд.4 сумма стл.2-8 стр.9</t>
  </si>
  <si>
    <t>Ф.F16w разд.4 стл.9 стр.10=Ф.F16w разд.4 сумма стл.2-8 стр.10</t>
  </si>
  <si>
    <t>Ф.F16w разд.4 стл.9 стр.11=Ф.F16w разд.4 сумма стл.2-8 стр.11</t>
  </si>
  <si>
    <t>Ф.F16w разд.4 стл.9 стр.12=Ф.F16w разд.4 сумма стл.2-8 стр.12</t>
  </si>
  <si>
    <t>Ф.F16w разд.4 стл.9 стр.13=Ф.F16w разд.4 сумма стл.2-8 стр.13</t>
  </si>
  <si>
    <t>Ф.F16w разд.4 стл.9 стр.14=Ф.F16w разд.4 сумма стл.2-8 стр.14</t>
  </si>
  <si>
    <t>Ф.F16w разд.4 стл.9 стр.15=Ф.F16w разд.4 сумма стл.2-8 стр.15</t>
  </si>
  <si>
    <t>Ф.F16w разд.4 стл.9 стр.16=Ф.F16w разд.4 сумма стл.2-8 стр.16</t>
  </si>
  <si>
    <t>Ф.F16w разд.4 стл.9 стр.17=Ф.F16w разд.4 сумма стл.2-8 стр.17</t>
  </si>
  <si>
    <t>Ф.F16w разд.4 стл.9 стр.18=Ф.F16w разд.4 сумма стл.2-8 стр.18</t>
  </si>
  <si>
    <t>Ф.F16w разд.4 стл.9 стр.19=Ф.F16w разд.4 сумма стл.2-8 стр.19</t>
  </si>
  <si>
    <t>Ф.F16w разд.4 стл.9 стр.20=Ф.F16w разд.4 сумма стл.2-8 стр.20</t>
  </si>
  <si>
    <t>Ф.F16w разд.4 стл.9 стр.21=Ф.F16w разд.4 сумма стл.2-8 стр.21</t>
  </si>
  <si>
    <t>Ф.F16w разд.4 стл.9 стр.22=Ф.F16w разд.4 сумма стл.2-8 стр.22</t>
  </si>
  <si>
    <t xml:space="preserve">113, 114, 
117 ч.1, 118 </t>
  </si>
  <si>
    <t>169, 175 ч.1, 
179 ч.1, 180 ч.1,2, 181 ч.1, 
182, 183 ч.2, 189 ч.1</t>
  </si>
  <si>
    <t xml:space="preserve">115 ч.1, 116 ч.1, 
129 ч.1, 130 </t>
  </si>
  <si>
    <t>Разделы должны быть заполнены показателями в отчете суда</t>
  </si>
  <si>
    <t>Ф.F16w разд.5 стл.1 стр.18&lt;=Ф.F16w разд.4 сумма стл.3-5 стр.12+Ф.F16w разд.4 сумма стл.3-5 стр.13+Ф.F16w разд.4 стл.17 сумма стр.12-13</t>
  </si>
  <si>
    <t>Ф.F16w разд.4 стл.9 стр.23=Ф.F16w разд.4 сумма стл.2-8 стр.23</t>
  </si>
  <si>
    <t>Ф.F16w разд.4 стл.9 стр.24=Ф.F16w разд.4 сумма стл.2-8 стр.24</t>
  </si>
  <si>
    <t>Ф.F16w разд.4 стл.9 стр.1+Ф.F16w разд.4 стл.14 стр.1+Ф.F16w разд.4 стл.20 стр.1=Ф.F16w разд.4 сумма стл.27-30 стр.1</t>
  </si>
  <si>
    <t>В разделе 4 сумма граф 9, 14, 20 д/б равна сумме граф 27-30</t>
  </si>
  <si>
    <t>Ф.F16w разд.4 стл.9 стр.2+Ф.F16w разд.4 стл.14 стр.2+Ф.F16w разд.4 стл.20 стр.2=Ф.F16w разд.4 сумма стл.27-30 стр.2</t>
  </si>
  <si>
    <t>Ф.F16w разд.4 стл.9 стр.3+Ф.F16w разд.4 стл.14 стр.3+Ф.F16w разд.4 стл.20 стр.3=Ф.F16w разд.4 сумма стл.27-30 стр.3</t>
  </si>
  <si>
    <t>Ф.F16w разд.4 стл.9 стр.4+Ф.F16w разд.4 стл.14 стр.4+Ф.F16w разд.4 стл.20 стр.4=Ф.F16w разд.4 сумма стл.27-30 стр.4</t>
  </si>
  <si>
    <t>Ф.F16w разд.4 стл.9 стр.5+Ф.F16w разд.4 стл.14 стр.5+Ф.F16w разд.4 стл.20 стр.5=Ф.F16w разд.4 сумма стл.27-30 стр.5</t>
  </si>
  <si>
    <t>Ф.F16w разд.4 стл.9 стр.6+Ф.F16w разд.4 стл.14 стр.6+Ф.F16w разд.4 стл.20 стр.6=Ф.F16w разд.4 сумма стл.27-30 стр.6</t>
  </si>
  <si>
    <t>Ф.F16w разд.4 стл.9 стр.7+Ф.F16w разд.4 стл.14 стр.7+Ф.F16w разд.4 стл.20 стр.7=Ф.F16w разд.4 сумма стл.27-30 стр.7</t>
  </si>
  <si>
    <t>Ф.F16w разд.4 стл.9 стр.8+Ф.F16w разд.4 стл.14 стр.8+Ф.F16w разд.4 стл.20 стр.8=Ф.F16w разд.4 сумма стл.27-30 стр.8</t>
  </si>
  <si>
    <t>Ф.F16w разд.4 стл.9 стр.9+Ф.F16w разд.4 стл.14 стр.9+Ф.F16w разд.4 стл.20 стр.9=Ф.F16w разд.4 сумма стл.27-30 стр.9</t>
  </si>
  <si>
    <t>Ф.F16w разд.4 стл.9 стр.10+Ф.F16w разд.4 стл.14 стр.10+Ф.F16w разд.4 стл.20 стр.10=Ф.F16w разд.4 сумма стл.27-30 стр.10</t>
  </si>
  <si>
    <t>Ф.F16w разд.4 стл.9 стр.11+Ф.F16w разд.4 стл.14 стр.11+Ф.F16w разд.4 стл.20 стр.11=Ф.F16w разд.4 сумма стл.27-30 стр.11</t>
  </si>
  <si>
    <t>Ф.F16w разд.4 стл.9 стр.12+Ф.F16w разд.4 стл.14 стр.12+Ф.F16w разд.4 стл.20 стр.12=Ф.F16w разд.4 сумма стл.27-30 стр.12</t>
  </si>
  <si>
    <t>Ф.F16w разд.4 стл.9 стр.13+Ф.F16w разд.4 стл.14 стр.13+Ф.F16w разд.4 стл.20 стр.13=Ф.F16w разд.4 сумма стл.27-30 стр.13</t>
  </si>
  <si>
    <t>Ф.F16w разд.4 стл.9 стр.14+Ф.F16w разд.4 стл.14 стр.14+Ф.F16w разд.4 стл.20 стр.14=Ф.F16w разд.4 сумма стл.27-30 стр.14</t>
  </si>
  <si>
    <t>Ф.F16w разд.4 стл.9 стр.15+Ф.F16w разд.4 стл.14 стр.15+Ф.F16w разд.4 стл.20 стр.15=Ф.F16w разд.4 сумма стл.27-30 стр.15</t>
  </si>
  <si>
    <t>Ф.F16w разд.4 стл.9 стр.16+Ф.F16w разд.4 стл.14 стр.16+Ф.F16w разд.4 стл.20 стр.16=Ф.F16w разд.4 сумма стл.27-30 стр.16</t>
  </si>
  <si>
    <t>Ф.F16w разд.4 стл.9 стр.17+Ф.F16w разд.4 стл.14 стр.17+Ф.F16w разд.4 стл.20 стр.17=Ф.F16w разд.4 сумма стл.27-30 стр.17</t>
  </si>
  <si>
    <t>Ф.F16w разд.4 стл.9 стр.18+Ф.F16w разд.4 стл.14 стр.18+Ф.F16w разд.4 стл.20 стр.18=Ф.F16w разд.4 сумма стл.27-30 стр.18</t>
  </si>
  <si>
    <t>Ф.F16w разд.4 стл.9 стр.19+Ф.F16w разд.4 стл.14 стр.19+Ф.F16w разд.4 стл.20 стр.19=Ф.F16w разд.4 сумма стл.27-30 стр.19</t>
  </si>
  <si>
    <t>Ф.F16w разд.4 стл.9 стр.20+Ф.F16w разд.4 стл.14 стр.20+Ф.F16w разд.4 стл.20 стр.20=Ф.F16w разд.4 сумма стл.27-30 стр.20</t>
  </si>
  <si>
    <t>Ф.F16w разд.4 стл.9 стр.21+Ф.F16w разд.4 стл.14 стр.21+Ф.F16w разд.4 стл.20 стр.21=Ф.F16w разд.4 сумма стл.27-30 стр.21</t>
  </si>
  <si>
    <t>Ф.F16w разд.4 стл.9 стр.22+Ф.F16w разд.4 стл.14 стр.22+Ф.F16w разд.4 стл.20 стр.22=Ф.F16w разд.4 сумма стл.27-30 стр.22</t>
  </si>
  <si>
    <t>Ф.F16w разд.4 стл.9 стр.23+Ф.F16w разд.4 стл.14 стр.23+Ф.F16w разд.4 стл.20 стр.23=Ф.F16w разд.4 сумма стл.27-30 стр.23</t>
  </si>
  <si>
    <t>Ф.F16w разд.4 стл.9 стр.24+Ф.F16w разд.4 стл.14 стр.24+Ф.F16w разд.4 стл.20 стр.24=Ф.F16w разд.4 сумма стл.27-30 стр.24</t>
  </si>
  <si>
    <t>Ф.F16w разд.4 стл.20 стр.1=Ф.F16w разд.4 сумма стл.15-19 стр.1</t>
  </si>
  <si>
    <t>В разделе 4 графа 20 д/б равна сумме граф 15-19</t>
  </si>
  <si>
    <t>Ф.F16w разд.4 стл.20 стр.2=Ф.F16w разд.4 сумма стл.15-19 стр.2</t>
  </si>
  <si>
    <t>Ф.F16w разд.4 стл.20 стр.3=Ф.F16w разд.4 сумма стл.15-19 стр.3</t>
  </si>
  <si>
    <t>Ф.F16w разд.4 стл.20 стр.4=Ф.F16w разд.4 сумма стл.15-19 стр.4</t>
  </si>
  <si>
    <t>Ф.F16w разд.4 стл.20 стр.5=Ф.F16w разд.4 сумма стл.15-19 стр.5</t>
  </si>
  <si>
    <t>Ф.F16w разд.4 стл.20 стр.6=Ф.F16w разд.4 сумма стл.15-19 стр.6</t>
  </si>
  <si>
    <t>Ф.F16w разд.4 стл.20 стр.7=Ф.F16w разд.4 сумма стл.15-19 стр.7</t>
  </si>
  <si>
    <t>Ф.F16w разд.4 стл.20 стр.8=Ф.F16w разд.4 сумма стл.15-19 стр.8</t>
  </si>
  <si>
    <t>Ф.F16w разд.4 стл.20 стр.9=Ф.F16w разд.4 сумма стл.15-19 стр.9</t>
  </si>
  <si>
    <t>Ф.F16w разд.4 стл.20 стр.10=Ф.F16w разд.4 сумма стл.15-19 стр.10</t>
  </si>
  <si>
    <t>Ф.F16w разд.4 стл.20 стр.11=Ф.F16w разд.4 сумма стл.15-19 стр.11</t>
  </si>
  <si>
    <t>Ф.F16w разд.4 стл.20 стр.12=Ф.F16w разд.4 сумма стл.15-19 стр.12</t>
  </si>
  <si>
    <t>Ф.F16w разд.4 стл.20 стр.13=Ф.F16w разд.4 сумма стл.15-19 стр.13</t>
  </si>
  <si>
    <t>Ф.F16w разд.4 стл.20 стр.14=Ф.F16w разд.4 сумма стл.15-19 стр.14</t>
  </si>
  <si>
    <t>Ф.F16w разд.4 стл.20 стр.15=Ф.F16w разд.4 сумма стл.15-19 стр.15</t>
  </si>
  <si>
    <t>Ф.F16w разд.4 стл.20 стр.16=Ф.F16w разд.4 сумма стл.15-19 стр.16</t>
  </si>
  <si>
    <t>Ф.F16w разд.4 стл.20 стр.17=Ф.F16w разд.4 сумма стл.15-19 стр.17</t>
  </si>
  <si>
    <t>Ф.F16w разд.4 стл.20 стр.18=Ф.F16w разд.4 сумма стл.15-19 стр.18</t>
  </si>
  <si>
    <t>Ф.F16w разд.4 стл.20 стр.19=Ф.F16w разд.4 сумма стл.15-19 стр.19</t>
  </si>
  <si>
    <t>Ф.F16w разд.4 стл.20 стр.20=Ф.F16w разд.4 сумма стл.15-19 стр.20</t>
  </si>
  <si>
    <t>Ф.F16w разд.4 стл.20 стр.21=Ф.F16w разд.4 сумма стл.15-19 стр.21</t>
  </si>
  <si>
    <t>Ф.F16w разд.4 стл.20 стр.22=Ф.F16w разд.4 сумма стл.15-19 стр.22</t>
  </si>
  <si>
    <t>Ф.F16w разд.4 стл.20 стр.23=Ф.F16w разд.4 сумма стл.15-19 стр.23</t>
  </si>
  <si>
    <t>Ф.F16w разд.4 стл.20 стр.24=Ф.F16w разд.4 сумма стл.15-19 стр.24</t>
  </si>
  <si>
    <t>Ф.F16w разд.4 сумма стл.21-22 стр.20&gt;=Ф.F16w разд.5 стл.1 сумма стр.14-16</t>
  </si>
  <si>
    <t>Ф.F16w разд.4 стл.24 стр.20&gt;=Ф.F16w разд.5 стл.1 стр.17</t>
  </si>
  <si>
    <t>В разделе 4 графа 24 по строке 20 д/б больше или равна строке 17 раздела 5</t>
  </si>
  <si>
    <t>Ф.F16w разд.4 стл.1 стр.22&lt;=Ф.F16w разд.1 стл.6 стр.4</t>
  </si>
  <si>
    <t xml:space="preserve">число дел, поступивших из кассац и надзор инстанций в разд.1, примерно равны кол-ву лиц обжалованных в разд. 4 </t>
  </si>
  <si>
    <t>В разделе 4 графа 9 д/б равна сумме стл. 2-8</t>
  </si>
  <si>
    <t>В разделе 4 графа9 д/б равна сумме стл. 2-8</t>
  </si>
  <si>
    <t>В разделе 4 графа 26  д/б равна сумме граф 9, 14, 20-25</t>
  </si>
  <si>
    <t>В разделе 5 строка 4 д/б меньше или равна графе 14 "Всего изменено приговоров" в строке 20 раздела 4</t>
  </si>
  <si>
    <t>Ф.F16w разд.5 стл.1 стр.4&lt;=Ф.F16w разд.4 стл.14 стр.20</t>
  </si>
  <si>
    <t>В разделе 4 сумма граф 21-22 по строке 20 д/б больше или равна сумме строк 14-16 раздела 5</t>
  </si>
  <si>
    <t>Прекращено производств в связи с неявкой  потерпевшего  по делам  частного обвинения (из гр.4 и 17 стр.12-13 разд.4)</t>
  </si>
  <si>
    <t>В разделе 5 графа 18 д/б меньше или равна сумме граф 3-5, 17 по стр.12-13 раздела 4</t>
  </si>
  <si>
    <t>В разделе 4 сумма стр. 23-24 должна быть равна стр. 20 (Подтвердить рассмотрение более тяжких преступлений)</t>
  </si>
  <si>
    <t>Ф.F16w разд.4 стл.1 сумма стр.23-24=Ф.F16w разд.4 стл.1 стр.20</t>
  </si>
  <si>
    <t>Ф.F16w разд.4 стл.2 сумма стр.23-24=Ф.F16w разд.4 стл.2 стр.20</t>
  </si>
  <si>
    <t>Ф.F16w разд.4 стл.3 сумма стр.23-24=Ф.F16w разд.4 стл.3 стр.20</t>
  </si>
  <si>
    <t>Ф.F16w разд.4 стл.4 сумма стр.23-24=Ф.F16w разд.4 стл.4 стр.20</t>
  </si>
  <si>
    <t>Примечания</t>
  </si>
  <si>
    <r>
      <t>5.2.4. В показателях «Возвращено дел без рассмотрения» и «В связи с отзывом апелляционной жалобы (представления)» отражается количество возвращенных мировому судье дел с апелляционными жалобами и представлениями в соответствии с ч. 3 ст. 356 УПКРФ</t>
    </r>
    <r>
      <rPr>
        <vertAlign val="superscript"/>
        <sz val="11"/>
        <rFont val="Times New Roman"/>
        <family val="1"/>
      </rPr>
      <t>[2]</t>
    </r>
    <r>
      <rPr>
        <sz val="14"/>
        <rFont val="Times New Roman"/>
        <family val="1"/>
      </rPr>
      <t>, ч. 2 ст. 363 УПК РФ</t>
    </r>
    <r>
      <rPr>
        <vertAlign val="superscript"/>
        <sz val="11"/>
        <rFont val="Times New Roman"/>
        <family val="1"/>
      </rPr>
      <t>[3]</t>
    </r>
    <r>
      <rPr>
        <sz val="14"/>
        <rFont val="Times New Roman"/>
        <family val="1"/>
      </rPr>
      <t>,   ч. 3 ст. 359 УПК РФ</t>
    </r>
    <r>
      <rPr>
        <vertAlign val="superscript"/>
        <sz val="11"/>
        <rFont val="Times New Roman"/>
        <family val="1"/>
      </rPr>
      <t>[4]</t>
    </r>
    <r>
      <rPr>
        <sz val="14"/>
        <rFont val="Times New Roman"/>
        <family val="1"/>
      </rPr>
      <t xml:space="preserve">. </t>
    </r>
  </si>
  <si>
    <t>5.2.5. Значения показателя  «Всего поступило дел за отчетный период» распределяются по показателям, характеризующим порядок поступления дел: «По апелляционным жалобам или представлениям по существу дела», «По апелляционным жалобам или представлениям не по существу дела», «Поступившим повторно делам на новое рассмотрение из кассационной или надзорной инстанций после отмены апелляционных постановлений».</t>
  </si>
  <si>
    <t>5.2.6. Показатель «По другим апелляционным жалобам или представлениям» формируется на основании учетно-статистических карточек на уголовное апелляционное дело, у которых в реквизите «Вид судебного постановления мирового судьи – постановление  другого характера» имеются значения «В порядке исполнения приговоров», «Об отказе в возбуждении уголовного дела и по делам частного обвинения», «По другим постановлениям мирового судьи»[5].</t>
  </si>
  <si>
    <t>5.2.7. В показателе «В том числе с нарушением срока, предусмотренного ст. 362 УПК РФ» учитываются сведения о числе оконченных производством уголовных дел, рассмотрение которых не было начато в течение 14 дней со дня поступления в районный суд.</t>
  </si>
  <si>
    <t>5.2.8. Показатель «Остаток нерассмотренных жалоб и представлений на конец отчетного периода (года)» формируется по числу находящихся в производстве дел, но не рассмотренных  на отчетную дату.</t>
  </si>
  <si>
    <t>5.3.1. В показателе «Всего рассмотрено жалоб и представлений» учитываются данные о числе лиц по апелляционным делам, оконченным производством из графы «Окончено дел за отчетный период» раздела «Движение дел».</t>
  </si>
  <si>
    <t>5.3.2. Показатели по видам вынесенных мировыми судьями судебных постановлений «На приговоры мировых судей обвинительные», «На приговоры мировых судей оправдательные», «О прекращении дел по реабилитирующим основаниям», «О прекращении дел по другим основаниям», «О применении мер медицинского характера в отношении невменяемых», «О возвращении дел прокурору», «Об отказе в принятии заявления по делам частного обвинения», «По другим апелляционным жалобам и представлениям» отражают число лиц, в отношении которых были вынесены мировыми судьями соответствующие виды обжалованных судебных постановлений.</t>
  </si>
  <si>
    <t>5.3.3. В показателе «Об отказе в принятии заявления по делам частного обвинения» отражается число обжалованных постановлений мирового судьи об отказе в принятии заявления согласно ст. 319 УПК РФ.</t>
  </si>
  <si>
    <t>5.3.4. В показателе «На постановления мировых судей по другим апелляционным жалобам и представлениям» учитывается число лиц по всем другим жалобам и представлениям, рассмотренным судом апелляционной инстанции, но не выделенным в качестве отдельных показателей.</t>
  </si>
  <si>
    <t>1.3. Порядок составления раздела «Частные постановления»</t>
  </si>
  <si>
    <t>УСД в Ямало-Ненецком АО</t>
  </si>
  <si>
    <t>5.4.1. В разделе учитываются частные постановления, которые были вынесены судом апелляционной инстанции, в том числе о причинах и условиях, способствовавших преступлению, о нарушениях закона, допущенных при производстве дознания и следствия или при рассмотрении дела мировым судьей, а также другого характера[6].</t>
  </si>
  <si>
    <t>5.4.2. В показателе «Поступило сообщений о мерах, принятых по частным постановлениях» учитывается число дел, по которым в отчетный период поступили сообщения о принятых мерах по вынесенным постановлениям по делам частного обвинения (независимо от даты их вынесения).</t>
  </si>
  <si>
    <t>[1] В ходе досудебной подготовки, судебного разбирательства, исполнения приговоров, например, постановление мирового судьи об отказе в принятии заявления по делам частного обвинения.</t>
  </si>
  <si>
    <t>[2] Пропуск срока обжалования приговора.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</si>
</sst>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0&quot;р.&quot;;[Red]#,##0.00&quot;р.&quot;"/>
    <numFmt numFmtId="168" formatCode="#,##0.00_р_.;[Red]#,##0.00_р_."/>
    <numFmt numFmtId="169" formatCode="#,##0.00_р_."/>
    <numFmt numFmtId="170" formatCode="[$€-2]\ ###,000_);[Red]\([$€-2]\ ###,000\)"/>
  </numFmts>
  <fonts count="42">
    <font>
      <sz val="10"/>
      <name val="Arial"/>
      <family val="0"/>
    </font>
    <font>
      <b/>
      <sz val="8"/>
      <name val="Times New Roman"/>
      <family val="1"/>
    </font>
    <font>
      <b/>
      <sz val="8"/>
      <color indexed="10"/>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0"/>
    </font>
    <font>
      <sz val="12"/>
      <name val="Times New Roman"/>
      <family val="1"/>
    </font>
    <font>
      <b/>
      <sz val="14"/>
      <name val="Arial"/>
      <family val="2"/>
    </font>
    <font>
      <u val="single"/>
      <sz val="10"/>
      <color indexed="12"/>
      <name val="Arial"/>
      <family val="0"/>
    </font>
    <font>
      <u val="single"/>
      <sz val="10"/>
      <color indexed="36"/>
      <name val="Arial"/>
      <family val="0"/>
    </font>
    <font>
      <sz val="10"/>
      <name val="Arial Cyr"/>
      <family val="0"/>
    </font>
    <font>
      <b/>
      <sz val="10"/>
      <name val="Times New Roman CYR"/>
      <family val="1"/>
    </font>
    <font>
      <b/>
      <sz val="10"/>
      <color indexed="10"/>
      <name val="Times New Roman"/>
      <family val="1"/>
    </font>
    <font>
      <sz val="12"/>
      <color indexed="9"/>
      <name val="Times New Roman"/>
      <family val="1"/>
    </font>
    <font>
      <sz val="10"/>
      <color indexed="9"/>
      <name val="Times New Roman"/>
      <family val="1"/>
    </font>
    <font>
      <b/>
      <sz val="8"/>
      <color indexed="17"/>
      <name val="Times New Roman"/>
      <family val="1"/>
    </font>
    <font>
      <b/>
      <sz val="12"/>
      <name val="Times New Roman"/>
      <family val="1"/>
    </font>
    <font>
      <b/>
      <sz val="14"/>
      <name val="Times New Roman"/>
      <family val="1"/>
    </font>
    <font>
      <sz val="9"/>
      <name val="Times New Roman"/>
      <family val="1"/>
    </font>
    <font>
      <b/>
      <sz val="9"/>
      <name val="Times New Roman"/>
      <family val="1"/>
    </font>
    <font>
      <sz val="14"/>
      <name val="Times New Roman"/>
      <family val="1"/>
    </font>
    <font>
      <sz val="11"/>
      <name val="Times New Roman"/>
      <family val="1"/>
    </font>
    <font>
      <b/>
      <sz val="16"/>
      <name val="Times New Roman"/>
      <family val="1"/>
    </font>
    <font>
      <vertAlign val="superscript"/>
      <sz val="11"/>
      <name val="Times New Roman"/>
      <family val="1"/>
    </font>
    <font>
      <b/>
      <sz val="7"/>
      <name val="Times New Roman"/>
      <family val="1"/>
    </font>
    <font>
      <b/>
      <sz val="8"/>
      <name val="Times New Roman CYR"/>
      <family val="1"/>
    </font>
    <font>
      <u val="single"/>
      <sz val="10"/>
      <name val="Arial"/>
      <family val="0"/>
    </font>
    <font>
      <b/>
      <sz val="24"/>
      <name val="Times New Roman"/>
      <family val="1"/>
    </font>
    <font>
      <b/>
      <sz val="10"/>
      <name val="Arial"/>
      <family val="0"/>
    </font>
    <font>
      <b/>
      <sz val="10"/>
      <color indexed="10"/>
      <name val="Arial"/>
      <family val="0"/>
    </font>
    <font>
      <b/>
      <sz val="10"/>
      <color indexed="54"/>
      <name val="Arial"/>
      <family val="0"/>
    </font>
    <font>
      <b/>
      <sz val="10"/>
      <color indexed="12"/>
      <name val="Arial"/>
      <family val="0"/>
    </font>
    <font>
      <sz val="8"/>
      <name val="Tahoma"/>
      <family val="2"/>
    </font>
    <font>
      <b/>
      <sz val="12"/>
      <color indexed="12"/>
      <name val="Times New Roman"/>
      <family val="1"/>
    </font>
    <font>
      <b/>
      <sz val="8"/>
      <color indexed="12"/>
      <name val="Times New Roman"/>
      <family val="1"/>
    </font>
    <font>
      <sz val="8"/>
      <color indexed="12"/>
      <name val="Times New Roman"/>
      <family val="1"/>
    </font>
    <font>
      <sz val="10"/>
      <color indexed="12"/>
      <name val="Times New Roman"/>
      <family val="1"/>
    </font>
    <font>
      <b/>
      <sz val="20"/>
      <name val="Times New Roman"/>
      <family val="1"/>
    </font>
    <font>
      <b/>
      <sz val="11"/>
      <name val="Times New Roman"/>
      <family val="1"/>
    </font>
  </fonts>
  <fills count="5">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50">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medium"/>
      <bottom style="medium"/>
    </border>
    <border>
      <left style="thin"/>
      <right style="thin"/>
      <top style="thin"/>
      <bottom style="medium"/>
    </border>
    <border>
      <left style="thin"/>
      <right style="thin"/>
      <top style="medium"/>
      <bottom style="thin"/>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medium"/>
      <top>
        <color indexed="63"/>
      </top>
      <bottom style="thin"/>
    </border>
    <border>
      <left style="thin"/>
      <right style="thin"/>
      <top>
        <color indexed="63"/>
      </top>
      <bottom style="medium"/>
    </border>
    <border>
      <left style="thin"/>
      <right style="medium"/>
      <top style="thin"/>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13"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5">
    <xf numFmtId="0" fontId="0" fillId="0" borderId="0" xfId="0" applyAlignment="1">
      <alignment/>
    </xf>
    <xf numFmtId="0" fontId="4" fillId="0" borderId="0" xfId="0" applyFont="1" applyAlignment="1" applyProtection="1">
      <alignment/>
      <protection/>
    </xf>
    <xf numFmtId="0" fontId="1" fillId="0" borderId="0" xfId="0" applyFont="1" applyBorder="1" applyAlignment="1" applyProtection="1">
      <alignment wrapText="1"/>
      <protection/>
    </xf>
    <xf numFmtId="0" fontId="1" fillId="0" borderId="1" xfId="0" applyFont="1" applyBorder="1" applyAlignment="1" applyProtection="1">
      <alignment wrapText="1"/>
      <protection/>
    </xf>
    <xf numFmtId="0" fontId="1" fillId="0" borderId="2" xfId="0" applyFont="1" applyBorder="1" applyAlignment="1" applyProtection="1">
      <alignment wrapText="1"/>
      <protection/>
    </xf>
    <xf numFmtId="0" fontId="1" fillId="0" borderId="3"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Border="1" applyAlignment="1" applyProtection="1">
      <alignment vertical="top" wrapText="1"/>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5" fillId="0" borderId="0" xfId="0" applyFont="1" applyAlignment="1" applyProtection="1">
      <alignment/>
      <protection/>
    </xf>
    <xf numFmtId="0" fontId="4" fillId="0" borderId="0" xfId="0" applyFont="1" applyBorder="1" applyAlignment="1" applyProtection="1">
      <alignment/>
      <protection/>
    </xf>
    <xf numFmtId="0" fontId="3" fillId="0" borderId="4"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6" xfId="0" applyFont="1" applyBorder="1" applyAlignment="1" applyProtection="1">
      <alignment horizontal="center"/>
      <protection/>
    </xf>
    <xf numFmtId="0" fontId="4" fillId="0" borderId="5" xfId="0"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center"/>
      <protection/>
    </xf>
    <xf numFmtId="0" fontId="3" fillId="0" borderId="0" xfId="0" applyFont="1" applyAlignment="1" applyProtection="1">
      <alignment/>
      <protection/>
    </xf>
    <xf numFmtId="0" fontId="4" fillId="0" borderId="0" xfId="0" applyFont="1" applyAlignment="1">
      <alignment/>
    </xf>
    <xf numFmtId="0" fontId="16" fillId="0" borderId="0" xfId="0" applyFont="1" applyFill="1" applyAlignment="1" applyProtection="1">
      <alignment shrinkToFit="1"/>
      <protection/>
    </xf>
    <xf numFmtId="0" fontId="17" fillId="0" borderId="0" xfId="0" applyFont="1" applyFill="1" applyAlignment="1" applyProtection="1">
      <alignment shrinkToFit="1"/>
      <protection/>
    </xf>
    <xf numFmtId="0" fontId="4" fillId="0" borderId="7" xfId="0" applyFont="1" applyBorder="1" applyAlignment="1" applyProtection="1">
      <alignment/>
      <protection/>
    </xf>
    <xf numFmtId="0" fontId="4" fillId="0" borderId="4" xfId="0" applyFont="1" applyBorder="1" applyAlignment="1" applyProtection="1">
      <alignment/>
      <protection/>
    </xf>
    <xf numFmtId="0" fontId="18" fillId="0" borderId="0" xfId="0" applyFont="1" applyBorder="1" applyAlignment="1" applyProtection="1">
      <alignment vertical="center" wrapText="1"/>
      <protection/>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4" fillId="0" borderId="0" xfId="22" applyFont="1" applyFill="1">
      <alignment/>
      <protection/>
    </xf>
    <xf numFmtId="0" fontId="5" fillId="0" borderId="0" xfId="22" applyFont="1" applyFill="1" applyBorder="1" applyAlignment="1">
      <alignment/>
      <protection/>
    </xf>
    <xf numFmtId="0" fontId="4" fillId="0" borderId="0" xfId="22" applyFont="1" applyFill="1" applyBorder="1">
      <alignment/>
      <protection/>
    </xf>
    <xf numFmtId="0" fontId="19" fillId="0" borderId="0" xfId="22" applyFont="1" applyFill="1" applyAlignment="1">
      <alignment horizontal="left" vertical="top" wrapText="1"/>
      <protection/>
    </xf>
    <xf numFmtId="0" fontId="1" fillId="0" borderId="0" xfId="22" applyFont="1" applyFill="1" applyBorder="1" applyAlignment="1">
      <alignment horizontal="center" vertical="center" wrapText="1"/>
      <protection/>
    </xf>
    <xf numFmtId="0" fontId="5" fillId="0" borderId="8" xfId="22" applyFont="1" applyFill="1" applyBorder="1" applyAlignment="1">
      <alignment horizontal="center" vertical="center" wrapText="1"/>
      <protection/>
    </xf>
    <xf numFmtId="0" fontId="5" fillId="0" borderId="0" xfId="22" applyFont="1" applyFill="1" applyBorder="1" applyAlignment="1">
      <alignment horizontal="center" wrapText="1"/>
      <protection/>
    </xf>
    <xf numFmtId="0" fontId="5" fillId="0" borderId="0" xfId="22" applyFont="1" applyFill="1" applyAlignment="1">
      <alignment horizontal="center" wrapText="1"/>
      <protection/>
    </xf>
    <xf numFmtId="0" fontId="1" fillId="0" borderId="8" xfId="22" applyFont="1" applyFill="1" applyBorder="1" applyAlignment="1">
      <alignment horizontal="center" wrapText="1"/>
      <protection/>
    </xf>
    <xf numFmtId="0" fontId="4" fillId="0" borderId="0" xfId="22" applyFont="1" applyFill="1" applyBorder="1" applyAlignment="1">
      <alignment wrapText="1"/>
      <protection/>
    </xf>
    <xf numFmtId="0" fontId="4" fillId="0" borderId="0" xfId="22" applyFont="1" applyFill="1" applyAlignment="1">
      <alignment wrapText="1"/>
      <protection/>
    </xf>
    <xf numFmtId="0" fontId="4" fillId="0" borderId="0" xfId="22" applyFont="1" applyFill="1" applyBorder="1" applyAlignment="1">
      <alignment horizontal="center" wrapText="1"/>
      <protection/>
    </xf>
    <xf numFmtId="0" fontId="3" fillId="0" borderId="0" xfId="22" applyFont="1" applyFill="1" applyBorder="1" applyAlignment="1">
      <alignment horizontal="center" wrapText="1"/>
      <protection/>
    </xf>
    <xf numFmtId="0" fontId="1" fillId="0" borderId="0" xfId="22" applyFont="1" applyFill="1" applyBorder="1" applyAlignment="1">
      <alignment vertical="center" wrapText="1"/>
      <protection/>
    </xf>
    <xf numFmtId="0" fontId="1" fillId="0" borderId="0" xfId="22" applyFont="1" applyFill="1" applyBorder="1" applyAlignment="1">
      <alignment wrapText="1"/>
      <protection/>
    </xf>
    <xf numFmtId="0" fontId="1" fillId="0" borderId="0" xfId="22" applyFont="1" applyFill="1" applyBorder="1" applyAlignment="1">
      <alignment horizontal="center" wrapText="1"/>
      <protection/>
    </xf>
    <xf numFmtId="0" fontId="1" fillId="0" borderId="0" xfId="22" applyFont="1" applyFill="1" applyAlignment="1">
      <alignment wrapText="1"/>
      <protection/>
    </xf>
    <xf numFmtId="0" fontId="1" fillId="0" borderId="0" xfId="22" applyFont="1" applyFill="1" applyAlignment="1">
      <alignment horizontal="center" wrapText="1"/>
      <protection/>
    </xf>
    <xf numFmtId="0" fontId="3" fillId="0" borderId="0" xfId="22" applyFont="1" applyFill="1" applyBorder="1" applyAlignment="1">
      <alignment wrapText="1"/>
      <protection/>
    </xf>
    <xf numFmtId="0" fontId="3" fillId="0" borderId="0" xfId="22" applyFont="1" applyFill="1" applyBorder="1" applyAlignment="1">
      <alignment horizontal="center" vertical="center" wrapText="1"/>
      <protection/>
    </xf>
    <xf numFmtId="0" fontId="4" fillId="0" borderId="0" xfId="22" applyFont="1" applyFill="1" applyBorder="1" applyAlignment="1">
      <alignment horizontal="center"/>
      <protection/>
    </xf>
    <xf numFmtId="0" fontId="1" fillId="0" borderId="0" xfId="22" applyFont="1" applyFill="1" applyAlignment="1">
      <alignment horizontal="center" vertical="center" wrapText="1"/>
      <protection/>
    </xf>
    <xf numFmtId="0" fontId="4" fillId="0" borderId="0" xfId="22" applyFont="1" applyFill="1" applyBorder="1" applyAlignment="1">
      <alignment/>
      <protection/>
    </xf>
    <xf numFmtId="0" fontId="3" fillId="0" borderId="0" xfId="22" applyFont="1" applyFill="1" applyBorder="1" applyAlignment="1">
      <alignment horizontal="center" vertical="top" wrapText="1"/>
      <protection/>
    </xf>
    <xf numFmtId="49" fontId="4" fillId="0" borderId="0" xfId="22" applyNumberFormat="1" applyFont="1" applyFill="1">
      <alignment/>
      <protection/>
    </xf>
    <xf numFmtId="0" fontId="19" fillId="0" borderId="0" xfId="22" applyFont="1" applyFill="1" applyAlignment="1">
      <alignment wrapText="1"/>
      <protection/>
    </xf>
    <xf numFmtId="0" fontId="4" fillId="0" borderId="0" xfId="22" applyFont="1" applyFill="1" applyBorder="1" applyAlignment="1" applyProtection="1">
      <alignment wrapText="1"/>
      <protection locked="0"/>
    </xf>
    <xf numFmtId="0" fontId="3" fillId="0" borderId="0" xfId="23" applyFont="1" applyFill="1" applyBorder="1" applyAlignment="1" applyProtection="1">
      <alignment horizontal="center"/>
      <protection locked="0"/>
    </xf>
    <xf numFmtId="0" fontId="4" fillId="0" borderId="0" xfId="22" applyFont="1" applyFill="1" applyAlignment="1">
      <alignment horizontal="center"/>
      <protection/>
    </xf>
    <xf numFmtId="49" fontId="21" fillId="0" borderId="0" xfId="22" applyNumberFormat="1" applyFont="1" applyFill="1" applyBorder="1" applyAlignment="1">
      <alignment vertical="top" wrapText="1"/>
      <protection/>
    </xf>
    <xf numFmtId="0" fontId="22" fillId="0" borderId="0" xfId="22" applyFont="1" applyFill="1" applyBorder="1" applyAlignment="1">
      <alignment/>
      <protection/>
    </xf>
    <xf numFmtId="0" fontId="21" fillId="0" borderId="0" xfId="22" applyFont="1" applyFill="1">
      <alignment/>
      <protection/>
    </xf>
    <xf numFmtId="49" fontId="21" fillId="0" borderId="0" xfId="22" applyNumberFormat="1" applyFont="1" applyFill="1">
      <alignment/>
      <protection/>
    </xf>
    <xf numFmtId="49" fontId="4" fillId="0" borderId="0" xfId="22" applyNumberFormat="1" applyFont="1" applyFill="1" applyBorder="1" applyAlignment="1">
      <alignment horizontal="right" vertical="center" wrapText="1"/>
      <protection/>
    </xf>
    <xf numFmtId="0" fontId="4" fillId="0" borderId="0" xfId="22" applyFont="1" applyFill="1" applyBorder="1" applyAlignment="1">
      <alignment horizontal="right"/>
      <protection/>
    </xf>
    <xf numFmtId="0" fontId="1" fillId="0" borderId="9" xfId="22" applyFont="1" applyFill="1" applyBorder="1" applyAlignment="1">
      <alignment horizontal="center" vertical="center" wrapText="1"/>
      <protection/>
    </xf>
    <xf numFmtId="1" fontId="4" fillId="0" borderId="0" xfId="22" applyNumberFormat="1" applyFont="1" applyFill="1" applyBorder="1" applyAlignment="1">
      <alignment horizontal="right" vertical="center"/>
      <protection/>
    </xf>
    <xf numFmtId="0" fontId="5" fillId="0" borderId="9" xfId="22" applyFont="1" applyFill="1" applyBorder="1" applyAlignment="1">
      <alignment horizontal="center" wrapText="1"/>
      <protection/>
    </xf>
    <xf numFmtId="1" fontId="4" fillId="0" borderId="9" xfId="22" applyNumberFormat="1" applyFont="1" applyFill="1" applyBorder="1" applyAlignment="1" applyProtection="1">
      <alignment horizontal="right" vertical="center" wrapText="1"/>
      <protection locked="0"/>
    </xf>
    <xf numFmtId="0" fontId="1" fillId="0" borderId="9" xfId="22" applyFont="1" applyFill="1" applyBorder="1" applyAlignment="1">
      <alignment horizontal="center" wrapText="1"/>
      <protection/>
    </xf>
    <xf numFmtId="1" fontId="5" fillId="0" borderId="9" xfId="22" applyNumberFormat="1" applyFont="1" applyFill="1" applyBorder="1" applyAlignment="1" applyProtection="1">
      <alignment horizontal="right" vertical="center" wrapText="1"/>
      <protection locked="0"/>
    </xf>
    <xf numFmtId="0" fontId="4" fillId="0" borderId="0" xfId="15" applyFont="1" applyFill="1" applyBorder="1" applyAlignment="1">
      <alignment horizontal="center" vertical="center"/>
      <protection/>
    </xf>
    <xf numFmtId="0" fontId="3" fillId="0" borderId="0" xfId="22" applyFont="1" applyFill="1">
      <alignment/>
      <protection/>
    </xf>
    <xf numFmtId="0" fontId="3" fillId="0" borderId="0" xfId="22" applyFont="1" applyFill="1" applyBorder="1" applyAlignment="1">
      <alignment horizontal="left"/>
      <protection/>
    </xf>
    <xf numFmtId="0" fontId="20" fillId="0" borderId="0" xfId="0" applyFont="1" applyAlignment="1" applyProtection="1">
      <alignment/>
      <protection/>
    </xf>
    <xf numFmtId="0" fontId="3" fillId="0" borderId="0" xfId="23" applyFont="1" applyFill="1" applyBorder="1" applyProtection="1">
      <alignment/>
      <protection locked="0"/>
    </xf>
    <xf numFmtId="0" fontId="3" fillId="0" borderId="0" xfId="22" applyFont="1" applyFill="1" applyAlignment="1">
      <alignment wrapText="1"/>
      <protection/>
    </xf>
    <xf numFmtId="0" fontId="22" fillId="0" borderId="0" xfId="22" applyFont="1" applyFill="1" applyBorder="1" applyAlignment="1">
      <alignment horizontal="left"/>
      <protection/>
    </xf>
    <xf numFmtId="0" fontId="20" fillId="0" borderId="0" xfId="22" applyFont="1" applyFill="1">
      <alignment/>
      <protection/>
    </xf>
    <xf numFmtId="0" fontId="5" fillId="0" borderId="0" xfId="22" applyFont="1" applyFill="1" applyAlignment="1">
      <alignment wrapText="1"/>
      <protection/>
    </xf>
    <xf numFmtId="0" fontId="19" fillId="0" borderId="10" xfId="0" applyFont="1" applyBorder="1" applyAlignment="1">
      <alignment horizontal="left"/>
    </xf>
    <xf numFmtId="0" fontId="19" fillId="0" borderId="11" xfId="0" applyFont="1" applyBorder="1" applyAlignment="1">
      <alignment horizontal="left"/>
    </xf>
    <xf numFmtId="0" fontId="9" fillId="0" borderId="12" xfId="0" applyFont="1" applyFill="1" applyBorder="1" applyAlignment="1">
      <alignment horizontal="left" vertical="top" wrapText="1"/>
    </xf>
    <xf numFmtId="0" fontId="4" fillId="0" borderId="13" xfId="0" applyFont="1" applyBorder="1" applyAlignment="1">
      <alignment horizontal="left"/>
    </xf>
    <xf numFmtId="0" fontId="9" fillId="0" borderId="14" xfId="0" applyFont="1" applyFill="1" applyBorder="1" applyAlignment="1">
      <alignment horizontal="left" vertical="top" wrapText="1"/>
    </xf>
    <xf numFmtId="0" fontId="4" fillId="0" borderId="15" xfId="0" applyFont="1" applyBorder="1" applyAlignment="1">
      <alignment/>
    </xf>
    <xf numFmtId="0" fontId="23" fillId="0" borderId="0" xfId="0" applyFont="1" applyAlignment="1" applyProtection="1">
      <alignment/>
      <protection/>
    </xf>
    <xf numFmtId="0" fontId="24" fillId="0" borderId="8" xfId="22" applyFont="1" applyFill="1" applyBorder="1" applyAlignment="1">
      <alignment horizontal="center" vertical="top" wrapText="1"/>
      <protection/>
    </xf>
    <xf numFmtId="49" fontId="24" fillId="0" borderId="8" xfId="22" applyNumberFormat="1" applyFont="1" applyFill="1" applyBorder="1" applyAlignment="1">
      <alignment vertical="top" wrapText="1"/>
      <protection/>
    </xf>
    <xf numFmtId="0" fontId="5" fillId="0" borderId="0" xfId="22" applyFont="1" applyFill="1" applyBorder="1" applyAlignment="1">
      <alignment horizontal="left"/>
      <protection/>
    </xf>
    <xf numFmtId="0" fontId="19" fillId="0" borderId="10" xfId="0" applyFont="1" applyBorder="1" applyAlignment="1">
      <alignment/>
    </xf>
    <xf numFmtId="0" fontId="4" fillId="0" borderId="0" xfId="22" applyFont="1" applyFill="1" applyAlignment="1">
      <alignment vertical="top"/>
      <protection/>
    </xf>
    <xf numFmtId="0" fontId="23" fillId="0" borderId="0" xfId="22" applyFont="1" applyFill="1">
      <alignment/>
      <protection/>
    </xf>
    <xf numFmtId="0" fontId="20" fillId="0" borderId="0" xfId="22" applyFont="1" applyFill="1" applyAlignment="1">
      <alignment wrapText="1"/>
      <protection/>
    </xf>
    <xf numFmtId="0" fontId="4" fillId="0" borderId="0" xfId="22" applyFont="1" applyFill="1" applyBorder="1" applyAlignment="1">
      <alignment horizontal="left"/>
      <protection/>
    </xf>
    <xf numFmtId="0" fontId="19" fillId="0" borderId="16" xfId="0" applyFont="1" applyBorder="1" applyAlignment="1">
      <alignment horizontal="center"/>
    </xf>
    <xf numFmtId="0" fontId="9" fillId="0" borderId="8" xfId="0" applyFont="1" applyBorder="1" applyAlignment="1">
      <alignment/>
    </xf>
    <xf numFmtId="0" fontId="4" fillId="0" borderId="17" xfId="0" applyFont="1" applyBorder="1" applyAlignment="1">
      <alignment horizontal="right"/>
    </xf>
    <xf numFmtId="0" fontId="9" fillId="0" borderId="18" xfId="0" applyFont="1" applyBorder="1" applyAlignment="1">
      <alignment/>
    </xf>
    <xf numFmtId="0" fontId="4" fillId="0" borderId="19" xfId="0" applyFont="1" applyBorder="1" applyAlignment="1">
      <alignment horizontal="right"/>
    </xf>
    <xf numFmtId="0" fontId="9" fillId="0" borderId="20" xfId="0" applyFont="1" applyFill="1" applyBorder="1" applyAlignment="1">
      <alignment wrapText="1"/>
    </xf>
    <xf numFmtId="0" fontId="4" fillId="0" borderId="21" xfId="0" applyFont="1" applyFill="1" applyBorder="1" applyAlignment="1">
      <alignment horizontal="right"/>
    </xf>
    <xf numFmtId="0" fontId="4" fillId="0" borderId="0" xfId="0" applyFont="1" applyAlignment="1">
      <alignment horizontal="right"/>
    </xf>
    <xf numFmtId="14" fontId="4" fillId="0" borderId="0" xfId="0" applyNumberFormat="1" applyFont="1" applyAlignment="1" applyProtection="1">
      <alignment/>
      <protection/>
    </xf>
    <xf numFmtId="0" fontId="28" fillId="0" borderId="8" xfId="16" applyFont="1" applyFill="1" applyBorder="1" applyAlignment="1">
      <alignment horizontal="center" wrapText="1"/>
      <protection/>
    </xf>
    <xf numFmtId="0" fontId="28" fillId="0" borderId="8" xfId="16" applyFont="1" applyFill="1" applyBorder="1" applyAlignment="1">
      <alignment horizontal="center" vertical="center" wrapText="1"/>
      <protection/>
    </xf>
    <xf numFmtId="0" fontId="5" fillId="0" borderId="0" xfId="0" applyFont="1" applyFill="1" applyAlignment="1">
      <alignment/>
    </xf>
    <xf numFmtId="0" fontId="0" fillId="0" borderId="0" xfId="0" applyFont="1" applyFill="1" applyAlignment="1">
      <alignment/>
    </xf>
    <xf numFmtId="0" fontId="4" fillId="0" borderId="0" xfId="0" applyFont="1" applyFill="1" applyAlignment="1">
      <alignment horizontal="left" wrapText="1" indent="1"/>
    </xf>
    <xf numFmtId="0" fontId="4" fillId="0" borderId="0" xfId="0" applyFont="1" applyFill="1" applyAlignment="1">
      <alignment wrapText="1"/>
    </xf>
    <xf numFmtId="0" fontId="5" fillId="0" borderId="0" xfId="0" applyFont="1" applyFill="1" applyAlignment="1">
      <alignment horizontal="left" indent="1"/>
    </xf>
    <xf numFmtId="0" fontId="4" fillId="0" borderId="0" xfId="0" applyFont="1" applyFill="1" applyAlignment="1">
      <alignment/>
    </xf>
    <xf numFmtId="0" fontId="4" fillId="0" borderId="0" xfId="0" applyFont="1" applyFill="1" applyAlignment="1">
      <alignment horizontal="center" wrapText="1"/>
    </xf>
    <xf numFmtId="0" fontId="23" fillId="0" borderId="0" xfId="0" applyFont="1" applyFill="1" applyAlignment="1">
      <alignment vertical="top"/>
    </xf>
    <xf numFmtId="0" fontId="29" fillId="0" borderId="0" xfId="17" applyFont="1" applyFill="1" applyAlignment="1">
      <alignment vertical="top"/>
    </xf>
    <xf numFmtId="0" fontId="9" fillId="0" borderId="0" xfId="0" applyFont="1" applyFill="1" applyAlignment="1">
      <alignment vertical="top"/>
    </xf>
    <xf numFmtId="0" fontId="0" fillId="0" borderId="0" xfId="0" applyFont="1" applyFill="1" applyAlignment="1">
      <alignment vertical="top"/>
    </xf>
    <xf numFmtId="49" fontId="30" fillId="0" borderId="0" xfId="22" applyNumberFormat="1" applyFont="1" applyFill="1" applyAlignment="1">
      <alignment horizontal="left"/>
      <protection/>
    </xf>
    <xf numFmtId="0" fontId="1" fillId="0" borderId="8" xfId="22" applyFont="1" applyFill="1" applyBorder="1" applyAlignment="1">
      <alignment horizontal="center" vertical="center" wrapText="1"/>
      <protection/>
    </xf>
    <xf numFmtId="0" fontId="1" fillId="0" borderId="8" xfId="22" applyFont="1" applyFill="1" applyBorder="1" applyAlignment="1">
      <alignment horizontal="center" vertical="center"/>
      <protection/>
    </xf>
    <xf numFmtId="0" fontId="24" fillId="0" borderId="8" xfId="22" applyFont="1" applyFill="1" applyBorder="1" applyAlignment="1">
      <alignment horizontal="center"/>
      <protection/>
    </xf>
    <xf numFmtId="49" fontId="24" fillId="0" borderId="8" xfId="21" applyNumberFormat="1" applyFont="1" applyFill="1" applyBorder="1" applyAlignment="1">
      <alignment horizontal="left" vertical="center" wrapText="1"/>
      <protection/>
    </xf>
    <xf numFmtId="49" fontId="20" fillId="0" borderId="8" xfId="21" applyNumberFormat="1" applyFont="1" applyFill="1" applyBorder="1" applyAlignment="1">
      <alignment horizontal="left" vertical="center" wrapText="1"/>
      <protection/>
    </xf>
    <xf numFmtId="0" fontId="4" fillId="0" borderId="0" xfId="21" applyFont="1" applyFill="1">
      <alignment/>
      <protection/>
    </xf>
    <xf numFmtId="0" fontId="5" fillId="0" borderId="0" xfId="22" applyFont="1" applyFill="1" applyBorder="1" applyAlignment="1">
      <alignment horizontal="left" wrapText="1"/>
      <protection/>
    </xf>
    <xf numFmtId="0" fontId="9" fillId="0" borderId="8" xfId="22" applyFont="1" applyFill="1" applyBorder="1" applyAlignment="1">
      <alignment horizontal="left" vertical="center" wrapText="1"/>
      <protection/>
    </xf>
    <xf numFmtId="49" fontId="9" fillId="0" borderId="8" xfId="22" applyNumberFormat="1" applyFont="1" applyFill="1" applyBorder="1" applyAlignment="1">
      <alignment horizontal="left" vertical="center" wrapText="1"/>
      <protection/>
    </xf>
    <xf numFmtId="0" fontId="9" fillId="0" borderId="0" xfId="23" applyFont="1" applyFill="1" applyBorder="1" applyAlignment="1" applyProtection="1">
      <alignment horizontal="left" wrapText="1"/>
      <protection locked="0"/>
    </xf>
    <xf numFmtId="0" fontId="3" fillId="0" borderId="0" xfId="23" applyFont="1" applyFill="1" applyBorder="1" applyAlignment="1" applyProtection="1">
      <alignment horizontal="center" vertical="top"/>
      <protection locked="0"/>
    </xf>
    <xf numFmtId="0" fontId="22" fillId="0" borderId="22" xfId="16" applyFont="1" applyFill="1" applyBorder="1" applyAlignment="1">
      <alignment vertical="top" wrapText="1"/>
      <protection/>
    </xf>
    <xf numFmtId="0" fontId="22" fillId="0" borderId="23" xfId="16" applyFont="1" applyFill="1" applyBorder="1" applyAlignment="1">
      <alignment vertical="top" wrapText="1"/>
      <protection/>
    </xf>
    <xf numFmtId="0" fontId="22" fillId="0" borderId="24" xfId="16" applyFont="1" applyFill="1" applyBorder="1" applyAlignment="1">
      <alignment vertical="top" wrapText="1"/>
      <protection/>
    </xf>
    <xf numFmtId="0" fontId="34" fillId="0" borderId="25" xfId="20" applyNumberFormat="1">
      <alignment/>
      <protection/>
    </xf>
    <xf numFmtId="1" fontId="33" fillId="0" borderId="25" xfId="20" applyNumberFormat="1">
      <alignment horizontal="center"/>
      <protection/>
    </xf>
    <xf numFmtId="0" fontId="0" fillId="0" borderId="25" xfId="20" applyNumberFormat="1" applyAlignment="1">
      <alignment wrapText="1"/>
      <protection/>
    </xf>
    <xf numFmtId="0" fontId="0" fillId="0" borderId="0" xfId="0" applyAlignment="1">
      <alignment wrapText="1"/>
    </xf>
    <xf numFmtId="0" fontId="5" fillId="0" borderId="18" xfId="22" applyFont="1" applyFill="1" applyBorder="1" applyAlignment="1">
      <alignment horizontal="center" vertical="center" wrapText="1"/>
      <protection/>
    </xf>
    <xf numFmtId="0" fontId="24" fillId="0" borderId="18" xfId="22" applyFont="1" applyFill="1" applyBorder="1" applyAlignment="1">
      <alignment horizontal="center" vertical="top" wrapText="1"/>
      <protection/>
    </xf>
    <xf numFmtId="0" fontId="24" fillId="0" borderId="26" xfId="22" applyFont="1" applyFill="1" applyBorder="1" applyAlignment="1">
      <alignment horizontal="center" vertical="top" wrapText="1"/>
      <protection/>
    </xf>
    <xf numFmtId="0" fontId="36" fillId="0" borderId="2" xfId="0" applyFont="1" applyBorder="1" applyAlignment="1" applyProtection="1">
      <alignment horizontal="right" wrapText="1"/>
      <protection/>
    </xf>
    <xf numFmtId="0" fontId="36" fillId="2" borderId="2" xfId="0" applyFont="1" applyFill="1" applyBorder="1" applyAlignment="1" applyProtection="1">
      <alignment horizontal="center" wrapText="1"/>
      <protection locked="0"/>
    </xf>
    <xf numFmtId="0" fontId="36" fillId="0" borderId="2" xfId="0" applyFont="1" applyBorder="1" applyAlignment="1" applyProtection="1">
      <alignment horizontal="center" wrapText="1"/>
      <protection/>
    </xf>
    <xf numFmtId="0" fontId="36" fillId="0" borderId="2" xfId="0" applyFont="1" applyBorder="1" applyAlignment="1" applyProtection="1">
      <alignment wrapText="1"/>
      <protection/>
    </xf>
    <xf numFmtId="0" fontId="37" fillId="0" borderId="4" xfId="0" applyFont="1" applyBorder="1" applyAlignment="1" applyProtection="1">
      <alignment horizontal="left"/>
      <protection/>
    </xf>
    <xf numFmtId="0" fontId="37" fillId="0" borderId="5" xfId="0" applyFont="1" applyBorder="1" applyAlignment="1" applyProtection="1">
      <alignment horizontal="left"/>
      <protection/>
    </xf>
    <xf numFmtId="49" fontId="24" fillId="0" borderId="18" xfId="22" applyNumberFormat="1" applyFont="1" applyFill="1" applyBorder="1" applyAlignment="1">
      <alignment vertical="top" wrapText="1"/>
      <protection/>
    </xf>
    <xf numFmtId="0" fontId="1" fillId="0" borderId="18" xfId="22" applyFont="1" applyFill="1" applyBorder="1" applyAlignment="1">
      <alignment horizontal="center" vertical="center"/>
      <protection/>
    </xf>
    <xf numFmtId="0" fontId="1" fillId="0" borderId="26" xfId="22" applyFont="1" applyFill="1" applyBorder="1" applyAlignment="1">
      <alignment horizontal="center" vertical="center"/>
      <protection/>
    </xf>
    <xf numFmtId="0" fontId="24" fillId="0" borderId="27" xfId="22" applyFont="1" applyFill="1" applyBorder="1" applyAlignment="1">
      <alignment horizontal="center" vertical="top" wrapText="1"/>
      <protection/>
    </xf>
    <xf numFmtId="0" fontId="1" fillId="0" borderId="27" xfId="22" applyFont="1" applyFill="1" applyBorder="1" applyAlignment="1">
      <alignment horizontal="center" vertical="center"/>
      <protection/>
    </xf>
    <xf numFmtId="49" fontId="24" fillId="0" borderId="28" xfId="21" applyNumberFormat="1" applyFont="1" applyFill="1" applyBorder="1" applyAlignment="1">
      <alignment horizontal="left" vertical="center" wrapText="1"/>
      <protection/>
    </xf>
    <xf numFmtId="49" fontId="20" fillId="0" borderId="28" xfId="21" applyNumberFormat="1" applyFont="1" applyFill="1" applyBorder="1" applyAlignment="1">
      <alignment horizontal="left" vertical="center" wrapText="1"/>
      <protection/>
    </xf>
    <xf numFmtId="0" fontId="1" fillId="0" borderId="28" xfId="22" applyFont="1" applyFill="1" applyBorder="1" applyAlignment="1">
      <alignment horizontal="center" vertical="center"/>
      <protection/>
    </xf>
    <xf numFmtId="0" fontId="1" fillId="0" borderId="29" xfId="22" applyFont="1" applyFill="1" applyBorder="1" applyAlignment="1">
      <alignment horizontal="center" vertical="center"/>
      <protection/>
    </xf>
    <xf numFmtId="49" fontId="21" fillId="0" borderId="8" xfId="22" applyNumberFormat="1" applyFont="1" applyFill="1" applyBorder="1" applyAlignment="1">
      <alignment vertical="top" wrapText="1"/>
      <protection/>
    </xf>
    <xf numFmtId="0" fontId="19" fillId="0" borderId="0" xfId="22" applyNumberFormat="1" applyFont="1" applyFill="1" applyBorder="1" applyAlignment="1">
      <alignment horizontal="left" vertical="center" wrapText="1"/>
      <protection/>
    </xf>
    <xf numFmtId="0" fontId="19" fillId="0" borderId="24" xfId="16" applyFont="1" applyFill="1" applyBorder="1" applyAlignment="1">
      <alignment vertical="top" wrapText="1"/>
      <protection/>
    </xf>
    <xf numFmtId="0" fontId="0" fillId="0" borderId="25" xfId="20" applyNumberFormat="1" applyFont="1" applyAlignment="1">
      <alignment wrapText="1"/>
      <protection/>
    </xf>
    <xf numFmtId="0" fontId="1" fillId="0" borderId="27" xfId="22" applyFont="1" applyFill="1" applyBorder="1" applyAlignment="1">
      <alignment horizontal="center" vertical="center" wrapText="1"/>
      <protection/>
    </xf>
    <xf numFmtId="0" fontId="1" fillId="0" borderId="21" xfId="22" applyFont="1" applyFill="1" applyBorder="1" applyAlignment="1">
      <alignment horizontal="center" vertical="center" wrapText="1"/>
      <protection/>
    </xf>
    <xf numFmtId="0" fontId="24" fillId="0" borderId="29" xfId="22" applyFont="1" applyFill="1" applyBorder="1" applyAlignment="1">
      <alignment horizontal="center"/>
      <protection/>
    </xf>
    <xf numFmtId="0" fontId="31" fillId="3" borderId="30" xfId="20" applyNumberFormat="1" applyFill="1">
      <alignment/>
      <protection/>
    </xf>
    <xf numFmtId="0" fontId="31" fillId="3" borderId="30" xfId="20" applyNumberFormat="1" applyFill="1" applyAlignment="1">
      <alignment wrapText="1"/>
      <protection/>
    </xf>
    <xf numFmtId="0" fontId="31" fillId="3" borderId="30" xfId="0" applyFont="1" applyFill="1" applyBorder="1" applyAlignment="1">
      <alignment/>
    </xf>
    <xf numFmtId="0" fontId="5" fillId="0" borderId="31" xfId="23" applyFont="1" applyFill="1" applyBorder="1" applyAlignment="1">
      <alignment horizontal="left" wrapText="1"/>
      <protection/>
    </xf>
    <xf numFmtId="0" fontId="9" fillId="0" borderId="32" xfId="23" applyFont="1" applyFill="1" applyBorder="1" applyAlignment="1" applyProtection="1">
      <alignment horizontal="left" wrapText="1"/>
      <protection locked="0"/>
    </xf>
    <xf numFmtId="0" fontId="5" fillId="0" borderId="9" xfId="23" applyFont="1" applyFill="1" applyBorder="1">
      <alignment/>
      <protection/>
    </xf>
    <xf numFmtId="0" fontId="3" fillId="0" borderId="33" xfId="23" applyFont="1" applyFill="1" applyBorder="1" applyAlignment="1" applyProtection="1">
      <alignment horizontal="center" vertical="top"/>
      <protection locked="0"/>
    </xf>
    <xf numFmtId="0" fontId="9" fillId="0" borderId="34" xfId="23" applyFont="1" applyFill="1" applyBorder="1" applyAlignment="1" applyProtection="1">
      <alignment horizontal="left" wrapText="1"/>
      <protection locked="0"/>
    </xf>
    <xf numFmtId="0" fontId="4" fillId="0" borderId="9" xfId="23" applyFont="1" applyFill="1" applyBorder="1">
      <alignment/>
      <protection/>
    </xf>
    <xf numFmtId="0" fontId="4" fillId="0" borderId="9" xfId="23" applyFont="1" applyFill="1" applyBorder="1" applyAlignment="1">
      <alignment horizontal="center"/>
      <protection/>
    </xf>
    <xf numFmtId="0" fontId="9" fillId="0" borderId="34" xfId="23" applyFont="1" applyFill="1" applyBorder="1" applyAlignment="1" applyProtection="1">
      <alignment horizontal="center"/>
      <protection locked="0"/>
    </xf>
    <xf numFmtId="0" fontId="4" fillId="0" borderId="35" xfId="23" applyFont="1" applyFill="1" applyBorder="1">
      <alignment/>
      <protection/>
    </xf>
    <xf numFmtId="0" fontId="3" fillId="0" borderId="34" xfId="23" applyFont="1" applyFill="1" applyBorder="1" applyAlignment="1" applyProtection="1">
      <alignment horizontal="left"/>
      <protection locked="0"/>
    </xf>
    <xf numFmtId="0" fontId="0" fillId="2" borderId="25" xfId="0" applyFill="1" applyBorder="1" applyAlignment="1" applyProtection="1">
      <alignment wrapText="1"/>
      <protection locked="0"/>
    </xf>
    <xf numFmtId="3" fontId="20" fillId="2" borderId="8" xfId="22" applyNumberFormat="1" applyFont="1" applyFill="1" applyBorder="1" applyAlignment="1" applyProtection="1">
      <alignment horizontal="right" vertical="center"/>
      <protection locked="0"/>
    </xf>
    <xf numFmtId="3" fontId="20" fillId="4" borderId="8" xfId="22" applyNumberFormat="1" applyFont="1" applyFill="1" applyBorder="1" applyAlignment="1" applyProtection="1">
      <alignment horizontal="right" vertical="center"/>
      <protection locked="0"/>
    </xf>
    <xf numFmtId="3" fontId="19" fillId="2" borderId="26" xfId="22" applyNumberFormat="1" applyFont="1" applyFill="1" applyBorder="1" applyAlignment="1" applyProtection="1">
      <alignment horizontal="right" vertical="center"/>
      <protection locked="0"/>
    </xf>
    <xf numFmtId="3" fontId="19" fillId="4" borderId="26" xfId="22" applyNumberFormat="1" applyFont="1" applyFill="1" applyBorder="1" applyAlignment="1" applyProtection="1">
      <alignment horizontal="right" vertical="center"/>
      <protection locked="0"/>
    </xf>
    <xf numFmtId="3" fontId="19" fillId="4" borderId="36" xfId="22" applyNumberFormat="1" applyFont="1" applyFill="1" applyBorder="1" applyAlignment="1" applyProtection="1">
      <alignment horizontal="right" vertical="center"/>
      <protection locked="0"/>
    </xf>
    <xf numFmtId="3" fontId="19" fillId="2" borderId="37" xfId="22" applyNumberFormat="1" applyFont="1" applyFill="1" applyBorder="1" applyAlignment="1" applyProtection="1">
      <alignment horizontal="right" vertical="center"/>
      <protection locked="0"/>
    </xf>
    <xf numFmtId="3" fontId="19" fillId="2" borderId="8" xfId="22" applyNumberFormat="1" applyFont="1" applyFill="1" applyBorder="1" applyAlignment="1" applyProtection="1">
      <alignment horizontal="right" vertical="center"/>
      <protection locked="0"/>
    </xf>
    <xf numFmtId="3" fontId="19" fillId="4" borderId="8" xfId="22" applyNumberFormat="1" applyFont="1" applyFill="1" applyBorder="1" applyAlignment="1" applyProtection="1">
      <alignment horizontal="right" vertical="center"/>
      <protection locked="0"/>
    </xf>
    <xf numFmtId="3" fontId="19" fillId="4" borderId="18" xfId="22" applyNumberFormat="1" applyFont="1" applyFill="1" applyBorder="1" applyAlignment="1" applyProtection="1">
      <alignment horizontal="right" vertical="center"/>
      <protection locked="0"/>
    </xf>
    <xf numFmtId="3" fontId="19" fillId="2" borderId="17" xfId="22" applyNumberFormat="1" applyFont="1" applyFill="1" applyBorder="1" applyAlignment="1" applyProtection="1">
      <alignment horizontal="right" vertical="center"/>
      <protection locked="0"/>
    </xf>
    <xf numFmtId="3" fontId="19" fillId="2" borderId="18" xfId="22" applyNumberFormat="1" applyFont="1" applyFill="1" applyBorder="1" applyAlignment="1" applyProtection="1">
      <alignment horizontal="right" vertical="center"/>
      <protection locked="0"/>
    </xf>
    <xf numFmtId="3" fontId="19" fillId="2" borderId="19" xfId="22" applyNumberFormat="1" applyFont="1" applyFill="1" applyBorder="1" applyAlignment="1" applyProtection="1">
      <alignment horizontal="right" vertical="center"/>
      <protection locked="0"/>
    </xf>
    <xf numFmtId="3" fontId="19" fillId="2" borderId="27" xfId="22" applyNumberFormat="1" applyFont="1" applyFill="1" applyBorder="1" applyAlignment="1" applyProtection="1">
      <alignment horizontal="right" vertical="center"/>
      <protection locked="0"/>
    </xf>
    <xf numFmtId="3" fontId="19" fillId="4" borderId="27" xfId="22" applyNumberFormat="1" applyFont="1" applyFill="1" applyBorder="1" applyAlignment="1" applyProtection="1">
      <alignment horizontal="right" vertical="center"/>
      <protection locked="0"/>
    </xf>
    <xf numFmtId="3" fontId="19" fillId="2" borderId="21" xfId="22" applyNumberFormat="1" applyFont="1" applyFill="1" applyBorder="1" applyAlignment="1" applyProtection="1">
      <alignment horizontal="right" vertical="center"/>
      <protection locked="0"/>
    </xf>
    <xf numFmtId="3" fontId="19" fillId="2" borderId="29" xfId="22" applyNumberFormat="1" applyFont="1" applyFill="1" applyBorder="1" applyAlignment="1" applyProtection="1">
      <alignment horizontal="right" vertical="center"/>
      <protection locked="0"/>
    </xf>
    <xf numFmtId="3" fontId="19" fillId="4" borderId="29" xfId="22" applyNumberFormat="1" applyFont="1" applyFill="1" applyBorder="1" applyAlignment="1" applyProtection="1">
      <alignment horizontal="right" vertical="center"/>
      <protection locked="0"/>
    </xf>
    <xf numFmtId="3" fontId="19" fillId="2" borderId="16" xfId="22" applyNumberFormat="1" applyFont="1" applyFill="1" applyBorder="1" applyAlignment="1" applyProtection="1">
      <alignment horizontal="right" vertical="center"/>
      <protection locked="0"/>
    </xf>
    <xf numFmtId="3" fontId="19" fillId="2" borderId="28" xfId="22" applyNumberFormat="1" applyFont="1" applyFill="1" applyBorder="1" applyAlignment="1" applyProtection="1">
      <alignment horizontal="right" vertical="center"/>
      <protection locked="0"/>
    </xf>
    <xf numFmtId="3" fontId="19" fillId="4" borderId="28" xfId="22" applyNumberFormat="1" applyFont="1" applyFill="1" applyBorder="1" applyAlignment="1" applyProtection="1">
      <alignment horizontal="right" vertical="center"/>
      <protection locked="0"/>
    </xf>
    <xf numFmtId="3" fontId="19" fillId="4" borderId="38" xfId="22" applyNumberFormat="1" applyFont="1" applyFill="1" applyBorder="1" applyAlignment="1" applyProtection="1">
      <alignment horizontal="right" vertical="center"/>
      <protection locked="0"/>
    </xf>
    <xf numFmtId="3" fontId="19" fillId="2" borderId="39" xfId="22" applyNumberFormat="1" applyFont="1" applyFill="1" applyBorder="1" applyAlignment="1" applyProtection="1">
      <alignment horizontal="right" vertical="center"/>
      <protection locked="0"/>
    </xf>
    <xf numFmtId="0" fontId="32" fillId="0" borderId="25" xfId="0" applyNumberFormat="1" applyAlignment="1">
      <alignment/>
    </xf>
    <xf numFmtId="1" fontId="33" fillId="0" borderId="25" xfId="0" applyNumberFormat="1" applyAlignment="1">
      <alignment horizontal="center"/>
    </xf>
    <xf numFmtId="0" fontId="0" fillId="0" borderId="25" xfId="0" applyNumberFormat="1" applyAlignment="1">
      <alignment wrapText="1"/>
    </xf>
    <xf numFmtId="0" fontId="31" fillId="3" borderId="30" xfId="0" applyNumberFormat="1" applyFill="1" applyAlignment="1">
      <alignment/>
    </xf>
    <xf numFmtId="0" fontId="31" fillId="3" borderId="30" xfId="0" applyNumberFormat="1" applyFill="1" applyAlignment="1">
      <alignment wrapText="1"/>
    </xf>
    <xf numFmtId="0" fontId="0" fillId="3" borderId="0" xfId="0" applyFill="1" applyAlignment="1">
      <alignment/>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37" fillId="0" borderId="4" xfId="0" applyFont="1" applyBorder="1" applyAlignment="1" applyProtection="1">
      <alignment horizontal="center" wrapText="1"/>
      <protection/>
    </xf>
    <xf numFmtId="0" fontId="19" fillId="2" borderId="4" xfId="0" applyFont="1" applyFill="1" applyBorder="1" applyAlignment="1" applyProtection="1">
      <alignment horizontal="center" wrapText="1"/>
      <protection locked="0"/>
    </xf>
    <xf numFmtId="0" fontId="19" fillId="0" borderId="5" xfId="0" applyFont="1" applyBorder="1" applyAlignment="1" applyProtection="1">
      <alignment wrapText="1"/>
      <protection locked="0"/>
    </xf>
    <xf numFmtId="0" fontId="19" fillId="0" borderId="6" xfId="0" applyFont="1" applyBorder="1" applyAlignment="1" applyProtection="1">
      <alignment wrapText="1"/>
      <protection locked="0"/>
    </xf>
    <xf numFmtId="0" fontId="5" fillId="0" borderId="40" xfId="0" applyFont="1" applyBorder="1" applyAlignment="1" applyProtection="1">
      <alignment horizontal="left" vertical="center" wrapText="1"/>
      <protection/>
    </xf>
    <xf numFmtId="0" fontId="3" fillId="0" borderId="6" xfId="0" applyFont="1" applyBorder="1" applyAlignment="1" applyProtection="1">
      <alignment horizontal="center"/>
      <protection/>
    </xf>
    <xf numFmtId="0" fontId="37" fillId="0" borderId="4" xfId="0" applyFont="1" applyBorder="1" applyAlignment="1" applyProtection="1">
      <alignment horizontal="center"/>
      <protection/>
    </xf>
    <xf numFmtId="0" fontId="37" fillId="0" borderId="5" xfId="0" applyFont="1" applyBorder="1" applyAlignment="1" applyProtection="1">
      <alignment horizontal="center"/>
      <protection/>
    </xf>
    <xf numFmtId="0" fontId="37" fillId="0" borderId="6" xfId="0" applyFont="1" applyBorder="1" applyAlignment="1" applyProtection="1">
      <alignment horizontal="center"/>
      <protection/>
    </xf>
    <xf numFmtId="0" fontId="1" fillId="0" borderId="4" xfId="0" applyFont="1" applyBorder="1" applyAlignment="1" applyProtection="1">
      <alignment horizontal="center" wrapText="1"/>
      <protection locked="0"/>
    </xf>
    <xf numFmtId="0" fontId="7" fillId="0" borderId="4" xfId="0" applyFont="1" applyBorder="1" applyAlignment="1" applyProtection="1">
      <alignment horizontal="center" vertical="top"/>
      <protection/>
    </xf>
    <xf numFmtId="0" fontId="7" fillId="0" borderId="5" xfId="0" applyFont="1" applyBorder="1" applyAlignment="1" applyProtection="1">
      <alignment horizontal="center" vertical="top"/>
      <protection/>
    </xf>
    <xf numFmtId="0" fontId="7" fillId="0" borderId="6" xfId="0" applyFont="1" applyBorder="1" applyAlignment="1" applyProtection="1">
      <alignment horizontal="center" vertical="top"/>
      <protection/>
    </xf>
    <xf numFmtId="0" fontId="3" fillId="0" borderId="4"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41" xfId="0" applyFont="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 fillId="0" borderId="4" xfId="0" applyFont="1" applyBorder="1" applyAlignment="1" applyProtection="1">
      <alignment horizontal="center" wrapText="1"/>
      <protection/>
    </xf>
    <xf numFmtId="0" fontId="1" fillId="0" borderId="5"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9" fillId="0" borderId="42" xfId="22" applyFont="1" applyFill="1" applyBorder="1" applyAlignment="1" applyProtection="1">
      <alignment horizontal="center" vertical="center" wrapText="1"/>
      <protection/>
    </xf>
    <xf numFmtId="0" fontId="19" fillId="0" borderId="40" xfId="22" applyFont="1" applyFill="1" applyBorder="1" applyAlignment="1" applyProtection="1">
      <alignment horizontal="center" vertical="center" wrapText="1"/>
      <protection/>
    </xf>
    <xf numFmtId="0" fontId="19" fillId="0" borderId="43" xfId="22" applyFont="1" applyFill="1" applyBorder="1" applyAlignment="1" applyProtection="1">
      <alignment horizontal="center" vertical="center" wrapText="1"/>
      <protection/>
    </xf>
    <xf numFmtId="0" fontId="19" fillId="0" borderId="7" xfId="22" applyFont="1" applyFill="1" applyBorder="1" applyAlignment="1" applyProtection="1">
      <alignment horizontal="center" vertical="center" wrapText="1"/>
      <protection/>
    </xf>
    <xf numFmtId="0" fontId="19" fillId="0" borderId="0" xfId="22" applyFont="1" applyFill="1" applyBorder="1" applyAlignment="1" applyProtection="1">
      <alignment horizontal="center" vertical="center" wrapText="1"/>
      <protection/>
    </xf>
    <xf numFmtId="0" fontId="19" fillId="0" borderId="44" xfId="22" applyFont="1" applyFill="1" applyBorder="1" applyAlignment="1" applyProtection="1">
      <alignment horizontal="center" vertical="center" wrapText="1"/>
      <protection/>
    </xf>
    <xf numFmtId="0" fontId="3" fillId="0" borderId="41" xfId="0" applyFont="1" applyBorder="1" applyAlignment="1" applyProtection="1">
      <alignment horizontal="center" vertical="center"/>
      <protection/>
    </xf>
    <xf numFmtId="0" fontId="19" fillId="0" borderId="4" xfId="0" applyFont="1" applyBorder="1" applyAlignment="1" applyProtection="1">
      <alignment horizontal="center"/>
      <protection/>
    </xf>
    <xf numFmtId="0" fontId="19" fillId="0" borderId="5" xfId="0" applyFont="1" applyBorder="1" applyAlignment="1" applyProtection="1">
      <alignment horizontal="center"/>
      <protection/>
    </xf>
    <xf numFmtId="0" fontId="19" fillId="0" borderId="6" xfId="0" applyFont="1" applyBorder="1" applyAlignment="1" applyProtection="1">
      <alignment horizontal="center"/>
      <protection/>
    </xf>
    <xf numFmtId="0" fontId="15" fillId="0" borderId="7" xfId="0" applyFont="1" applyBorder="1" applyAlignment="1" applyProtection="1" quotePrefix="1">
      <alignment horizontal="center"/>
      <protection/>
    </xf>
    <xf numFmtId="0" fontId="15" fillId="0" borderId="0" xfId="0" applyFont="1" applyAlignment="1" applyProtection="1">
      <alignment horizontal="center"/>
      <protection/>
    </xf>
    <xf numFmtId="0" fontId="5" fillId="0" borderId="4" xfId="0" applyFont="1" applyBorder="1" applyAlignment="1" applyProtection="1">
      <alignment horizontal="center" wrapText="1"/>
      <protection/>
    </xf>
    <xf numFmtId="0" fontId="5" fillId="0" borderId="5" xfId="0" applyFont="1" applyBorder="1" applyAlignment="1" applyProtection="1">
      <alignment horizontal="center" wrapText="1"/>
      <protection/>
    </xf>
    <xf numFmtId="0" fontId="5" fillId="0" borderId="6" xfId="0" applyFont="1" applyBorder="1" applyAlignment="1" applyProtection="1">
      <alignment horizontal="center" wrapText="1"/>
      <protection/>
    </xf>
    <xf numFmtId="0" fontId="3" fillId="0" borderId="4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41" xfId="0" applyFont="1" applyBorder="1" applyAlignment="1" applyProtection="1">
      <alignment horizontal="center"/>
      <protection/>
    </xf>
    <xf numFmtId="0" fontId="39" fillId="0" borderId="5" xfId="0" applyFont="1" applyBorder="1" applyAlignment="1" applyProtection="1">
      <alignment/>
      <protection/>
    </xf>
    <xf numFmtId="0" fontId="39" fillId="0" borderId="6" xfId="0" applyFont="1" applyBorder="1" applyAlignment="1" applyProtection="1">
      <alignment/>
      <protection/>
    </xf>
    <xf numFmtId="0" fontId="14" fillId="0" borderId="18" xfId="16" applyFont="1" applyFill="1" applyBorder="1" applyAlignment="1">
      <alignment horizontal="center" vertical="center" wrapText="1"/>
      <protection/>
    </xf>
    <xf numFmtId="0" fontId="14" fillId="0" borderId="26" xfId="16" applyFont="1" applyFill="1" applyBorder="1" applyAlignment="1">
      <alignment horizontal="center" vertical="center" wrapText="1"/>
      <protection/>
    </xf>
    <xf numFmtId="0" fontId="5" fillId="0" borderId="8" xfId="22" applyFont="1" applyFill="1" applyBorder="1" applyAlignment="1">
      <alignment horizontal="center" vertical="center" wrapText="1"/>
      <protection/>
    </xf>
    <xf numFmtId="0" fontId="4" fillId="0" borderId="0" xfId="0" applyFont="1" applyFill="1" applyAlignment="1">
      <alignment wrapText="1"/>
    </xf>
    <xf numFmtId="0" fontId="25" fillId="0" borderId="0" xfId="22" applyFont="1" applyFill="1">
      <alignment/>
      <protection/>
    </xf>
    <xf numFmtId="0" fontId="20" fillId="0" borderId="0" xfId="22" applyFont="1" applyFill="1" applyAlignment="1">
      <alignment vertical="top" wrapText="1"/>
      <protection/>
    </xf>
    <xf numFmtId="0" fontId="4" fillId="0" borderId="0" xfId="22" applyFont="1" applyFill="1" applyBorder="1" applyAlignment="1">
      <alignment horizontal="left" wrapText="1"/>
      <protection/>
    </xf>
    <xf numFmtId="0" fontId="22" fillId="0" borderId="0" xfId="22" applyFont="1" applyFill="1" applyBorder="1" applyAlignment="1">
      <alignment horizontal="left"/>
      <protection/>
    </xf>
    <xf numFmtId="0" fontId="22" fillId="0" borderId="45" xfId="22" applyFont="1" applyFill="1" applyBorder="1" applyAlignment="1">
      <alignment horizontal="left"/>
      <protection/>
    </xf>
    <xf numFmtId="0" fontId="41" fillId="0" borderId="24" xfId="22" applyFont="1" applyFill="1" applyBorder="1" applyAlignment="1" quotePrefix="1">
      <alignment horizontal="left" vertical="center" wrapText="1"/>
      <protection/>
    </xf>
    <xf numFmtId="0" fontId="41" fillId="0" borderId="22" xfId="22" applyFont="1" applyFill="1" applyBorder="1" applyAlignment="1">
      <alignment horizontal="left" vertical="center" wrapText="1"/>
      <protection/>
    </xf>
    <xf numFmtId="0" fontId="24" fillId="0" borderId="22" xfId="15" applyFont="1" applyFill="1" applyBorder="1" applyAlignment="1">
      <alignment horizontal="left" vertical="center" wrapText="1"/>
      <protection/>
    </xf>
    <xf numFmtId="0" fontId="24" fillId="0" borderId="32" xfId="15" applyFont="1" applyFill="1" applyBorder="1" applyAlignment="1">
      <alignment horizontal="left" vertical="center" wrapText="1"/>
      <protection/>
    </xf>
    <xf numFmtId="0" fontId="25" fillId="0" borderId="0" xfId="22" applyFont="1" applyFill="1" applyAlignment="1">
      <alignment horizontal="left" vertical="top" wrapText="1"/>
      <protection/>
    </xf>
    <xf numFmtId="0" fontId="19" fillId="0" borderId="35" xfId="22" applyFont="1" applyFill="1" applyBorder="1" applyAlignment="1">
      <alignment horizontal="left" vertical="center"/>
      <protection/>
    </xf>
    <xf numFmtId="0" fontId="9" fillId="0" borderId="23" xfId="15" applyFont="1" applyFill="1" applyBorder="1" applyAlignment="1">
      <alignment horizontal="left" vertical="center"/>
      <protection/>
    </xf>
    <xf numFmtId="0" fontId="9" fillId="0" borderId="34" xfId="15" applyFont="1" applyFill="1" applyBorder="1" applyAlignment="1">
      <alignment horizontal="left" vertical="center"/>
      <protection/>
    </xf>
    <xf numFmtId="0" fontId="19" fillId="0" borderId="24" xfId="22" applyFont="1" applyFill="1" applyBorder="1" applyAlignment="1">
      <alignment horizontal="left" vertical="center"/>
      <protection/>
    </xf>
    <xf numFmtId="0" fontId="9" fillId="0" borderId="22" xfId="15" applyFont="1" applyFill="1" applyBorder="1" applyAlignment="1">
      <alignment horizontal="left" vertical="center"/>
      <protection/>
    </xf>
    <xf numFmtId="0" fontId="9" fillId="0" borderId="32" xfId="15" applyFont="1" applyFill="1" applyBorder="1" applyAlignment="1">
      <alignment horizontal="left" vertical="center"/>
      <protection/>
    </xf>
    <xf numFmtId="0" fontId="4" fillId="0" borderId="0" xfId="22" applyFont="1" applyFill="1" applyBorder="1" applyAlignment="1">
      <alignment horizontal="left"/>
      <protection/>
    </xf>
    <xf numFmtId="0" fontId="5" fillId="0" borderId="24" xfId="22" applyFont="1" applyFill="1" applyBorder="1" applyAlignment="1">
      <alignment horizontal="center" vertical="center" wrapText="1"/>
      <protection/>
    </xf>
    <xf numFmtId="0" fontId="5" fillId="0" borderId="22" xfId="22" applyFont="1" applyFill="1" applyBorder="1" applyAlignment="1">
      <alignment horizontal="center" vertical="center" wrapText="1"/>
      <protection/>
    </xf>
    <xf numFmtId="0" fontId="4" fillId="0" borderId="32" xfId="22" applyFont="1" applyFill="1" applyBorder="1" applyAlignment="1">
      <alignment horizontal="center" vertical="center" wrapText="1"/>
      <protection/>
    </xf>
    <xf numFmtId="0" fontId="19" fillId="0" borderId="8" xfId="22" applyFont="1" applyFill="1" applyBorder="1" applyAlignment="1">
      <alignment horizontal="center" vertical="center" wrapText="1"/>
      <protection/>
    </xf>
    <xf numFmtId="0" fontId="19" fillId="0" borderId="24" xfId="22" applyFont="1" applyFill="1" applyBorder="1" applyAlignment="1">
      <alignment horizontal="center" vertical="center" wrapText="1"/>
      <protection/>
    </xf>
    <xf numFmtId="0" fontId="19" fillId="0" borderId="22" xfId="22" applyFont="1" applyFill="1" applyBorder="1" applyAlignment="1">
      <alignment horizontal="center" vertical="center" wrapText="1"/>
      <protection/>
    </xf>
    <xf numFmtId="0" fontId="19" fillId="0" borderId="32" xfId="22" applyFont="1" applyFill="1" applyBorder="1" applyAlignment="1">
      <alignment horizontal="center" vertical="center" wrapText="1"/>
      <protection/>
    </xf>
    <xf numFmtId="0" fontId="5" fillId="0" borderId="32" xfId="22" applyFont="1" applyFill="1" applyBorder="1" applyAlignment="1">
      <alignment horizontal="center" vertical="center" wrapText="1"/>
      <protection/>
    </xf>
    <xf numFmtId="0" fontId="1" fillId="0" borderId="9" xfId="22" applyFont="1" applyFill="1" applyBorder="1" applyAlignment="1">
      <alignment horizontal="center" vertical="center" wrapText="1"/>
      <protection/>
    </xf>
    <xf numFmtId="0" fontId="19" fillId="0" borderId="18" xfId="22" applyFont="1" applyFill="1" applyBorder="1" applyAlignment="1">
      <alignment horizontal="center" vertical="center" wrapText="1"/>
      <protection/>
    </xf>
    <xf numFmtId="0" fontId="19" fillId="0" borderId="26" xfId="22" applyFont="1" applyFill="1" applyBorder="1" applyAlignment="1">
      <alignment horizontal="center" vertical="center" wrapText="1"/>
      <protection/>
    </xf>
    <xf numFmtId="0" fontId="5" fillId="0" borderId="12" xfId="22" applyFont="1" applyFill="1" applyBorder="1" applyAlignment="1">
      <alignment horizontal="left" vertical="center" wrapText="1"/>
      <protection/>
    </xf>
    <xf numFmtId="49" fontId="24" fillId="0" borderId="12" xfId="22" applyNumberFormat="1" applyFont="1" applyFill="1" applyBorder="1" applyAlignment="1">
      <alignment vertical="top" wrapText="1"/>
      <protection/>
    </xf>
    <xf numFmtId="49" fontId="24" fillId="0" borderId="8" xfId="22" applyNumberFormat="1" applyFont="1" applyFill="1" applyBorder="1" applyAlignment="1">
      <alignment vertical="top" wrapText="1"/>
      <protection/>
    </xf>
    <xf numFmtId="49" fontId="24" fillId="0" borderId="10" xfId="22" applyNumberFormat="1" applyFont="1" applyFill="1" applyBorder="1" applyAlignment="1">
      <alignment vertical="top" wrapText="1"/>
      <protection/>
    </xf>
    <xf numFmtId="49" fontId="24" fillId="0" borderId="29" xfId="22" applyNumberFormat="1" applyFont="1" applyFill="1" applyBorder="1" applyAlignment="1">
      <alignment vertical="top" wrapText="1"/>
      <protection/>
    </xf>
    <xf numFmtId="49" fontId="19" fillId="0" borderId="20" xfId="22" applyNumberFormat="1" applyFont="1" applyFill="1" applyBorder="1" applyAlignment="1">
      <alignment vertical="top" wrapText="1"/>
      <protection/>
    </xf>
    <xf numFmtId="49" fontId="19" fillId="0" borderId="27" xfId="22" applyNumberFormat="1" applyFont="1" applyFill="1" applyBorder="1" applyAlignment="1">
      <alignment vertical="top" wrapText="1"/>
      <protection/>
    </xf>
    <xf numFmtId="49" fontId="5" fillId="0" borderId="46" xfId="22" applyNumberFormat="1" applyFont="1" applyFill="1" applyBorder="1" applyAlignment="1">
      <alignment horizontal="left" vertical="center" wrapText="1"/>
      <protection/>
    </xf>
    <xf numFmtId="49" fontId="5" fillId="0" borderId="47" xfId="22" applyNumberFormat="1" applyFont="1" applyFill="1" applyBorder="1" applyAlignment="1">
      <alignment horizontal="left" vertical="center" wrapText="1"/>
      <protection/>
    </xf>
    <xf numFmtId="0" fontId="1" fillId="0" borderId="29" xfId="22" applyFont="1" applyFill="1" applyBorder="1" applyAlignment="1">
      <alignment horizontal="center" vertical="center" wrapText="1"/>
      <protection/>
    </xf>
    <xf numFmtId="0" fontId="1" fillId="0" borderId="8" xfId="22" applyFont="1" applyFill="1" applyBorder="1" applyAlignment="1">
      <alignment horizontal="center" vertical="center" wrapText="1"/>
      <protection/>
    </xf>
    <xf numFmtId="0" fontId="1" fillId="0" borderId="18" xfId="22" applyFont="1" applyFill="1" applyBorder="1" applyAlignment="1">
      <alignment horizontal="center" vertical="center" wrapText="1"/>
      <protection/>
    </xf>
    <xf numFmtId="0" fontId="41" fillId="0" borderId="8" xfId="22" applyFont="1" applyFill="1" applyBorder="1" applyAlignment="1">
      <alignment horizontal="center" vertical="center" wrapText="1"/>
      <protection/>
    </xf>
    <xf numFmtId="0" fontId="41" fillId="0" borderId="18" xfId="22" applyFont="1" applyFill="1" applyBorder="1" applyAlignment="1">
      <alignment horizontal="center" vertical="center" wrapText="1"/>
      <protection/>
    </xf>
    <xf numFmtId="0" fontId="5" fillId="0" borderId="18" xfId="22" applyFont="1" applyFill="1" applyBorder="1" applyAlignment="1">
      <alignment horizontal="center" vertical="center" wrapText="1"/>
      <protection/>
    </xf>
    <xf numFmtId="49" fontId="1" fillId="0" borderId="20" xfId="22" applyNumberFormat="1" applyFont="1" applyFill="1" applyBorder="1" applyAlignment="1">
      <alignment horizontal="center" vertical="center" wrapText="1"/>
      <protection/>
    </xf>
    <xf numFmtId="49" fontId="1" fillId="0" borderId="27" xfId="22" applyNumberFormat="1" applyFont="1" applyFill="1" applyBorder="1" applyAlignment="1">
      <alignment horizontal="center" vertical="center" wrapText="1"/>
      <protection/>
    </xf>
    <xf numFmtId="0" fontId="5" fillId="0" borderId="29" xfId="22" applyFont="1" applyFill="1" applyBorder="1" applyAlignment="1">
      <alignment horizontal="center" vertical="center" wrapText="1"/>
      <protection/>
    </xf>
    <xf numFmtId="0" fontId="19" fillId="0" borderId="29" xfId="22" applyFont="1" applyFill="1" applyBorder="1" applyAlignment="1">
      <alignment horizontal="center" vertical="center" wrapText="1"/>
      <protection/>
    </xf>
    <xf numFmtId="49" fontId="19" fillId="0" borderId="10" xfId="22" applyNumberFormat="1" applyFont="1" applyFill="1" applyBorder="1" applyAlignment="1">
      <alignment horizontal="center" vertical="center" wrapText="1"/>
      <protection/>
    </xf>
    <xf numFmtId="49" fontId="19" fillId="0" borderId="29" xfId="22" applyNumberFormat="1" applyFont="1" applyFill="1" applyBorder="1" applyAlignment="1">
      <alignment horizontal="center" vertical="center" wrapText="1"/>
      <protection/>
    </xf>
    <xf numFmtId="49" fontId="19" fillId="0" borderId="12" xfId="22" applyNumberFormat="1" applyFont="1" applyFill="1" applyBorder="1" applyAlignment="1">
      <alignment horizontal="center" vertical="center" wrapText="1"/>
      <protection/>
    </xf>
    <xf numFmtId="49" fontId="19" fillId="0" borderId="8" xfId="22" applyNumberFormat="1" applyFont="1" applyFill="1" applyBorder="1" applyAlignment="1">
      <alignment horizontal="center" vertical="center" wrapText="1"/>
      <protection/>
    </xf>
    <xf numFmtId="49" fontId="19" fillId="0" borderId="46" xfId="22" applyNumberFormat="1" applyFont="1" applyFill="1" applyBorder="1" applyAlignment="1">
      <alignment horizontal="center" vertical="center" wrapText="1"/>
      <protection/>
    </xf>
    <xf numFmtId="49" fontId="19" fillId="0" borderId="18" xfId="22" applyNumberFormat="1" applyFont="1" applyFill="1" applyBorder="1" applyAlignment="1">
      <alignment horizontal="center" vertical="center" wrapText="1"/>
      <protection/>
    </xf>
    <xf numFmtId="49" fontId="30" fillId="0" borderId="0" xfId="22" applyNumberFormat="1" applyFont="1" applyFill="1" applyAlignment="1">
      <alignment horizontal="left"/>
      <protection/>
    </xf>
    <xf numFmtId="0" fontId="24" fillId="0" borderId="0" xfId="22" applyNumberFormat="1" applyFont="1" applyFill="1" applyBorder="1" applyAlignment="1">
      <alignment wrapText="1"/>
      <protection/>
    </xf>
    <xf numFmtId="0" fontId="20" fillId="0" borderId="29" xfId="22" applyFont="1" applyFill="1" applyBorder="1" applyAlignment="1">
      <alignment horizontal="center" vertical="center" wrapText="1"/>
      <protection/>
    </xf>
    <xf numFmtId="0" fontId="41" fillId="0" borderId="29" xfId="22" applyFont="1" applyFill="1" applyBorder="1" applyAlignment="1">
      <alignment horizontal="center" vertical="center" wrapText="1"/>
      <protection/>
    </xf>
    <xf numFmtId="0" fontId="5" fillId="0" borderId="17" xfId="22" applyFont="1" applyFill="1" applyBorder="1" applyAlignment="1">
      <alignment horizontal="center" vertical="center" wrapText="1"/>
      <protection/>
    </xf>
    <xf numFmtId="0" fontId="5" fillId="0" borderId="19" xfId="22" applyFont="1" applyFill="1" applyBorder="1" applyAlignment="1">
      <alignment horizontal="center" vertical="center" wrapText="1"/>
      <protection/>
    </xf>
    <xf numFmtId="0" fontId="25" fillId="0" borderId="29" xfId="22" applyFont="1" applyFill="1" applyBorder="1" applyAlignment="1">
      <alignment horizontal="center" vertical="center" wrapText="1"/>
      <protection/>
    </xf>
    <xf numFmtId="0" fontId="25" fillId="0" borderId="8" xfId="22" applyFont="1" applyFill="1" applyBorder="1" applyAlignment="1">
      <alignment horizontal="center" vertical="center" wrapText="1"/>
      <protection/>
    </xf>
    <xf numFmtId="0" fontId="25" fillId="0" borderId="18" xfId="22" applyFont="1" applyFill="1" applyBorder="1" applyAlignment="1">
      <alignment horizontal="center" vertical="center" wrapText="1"/>
      <protection/>
    </xf>
    <xf numFmtId="0" fontId="19" fillId="0" borderId="24" xfId="22" applyNumberFormat="1" applyFont="1" applyFill="1" applyBorder="1" applyAlignment="1">
      <alignment horizontal="left" vertical="center" wrapText="1"/>
      <protection/>
    </xf>
    <xf numFmtId="0" fontId="19" fillId="0" borderId="22" xfId="22" applyNumberFormat="1" applyFont="1" applyFill="1" applyBorder="1" applyAlignment="1">
      <alignment horizontal="left" vertical="center" wrapText="1"/>
      <protection/>
    </xf>
    <xf numFmtId="0" fontId="19" fillId="0" borderId="32" xfId="22" applyNumberFormat="1" applyFont="1" applyFill="1" applyBorder="1" applyAlignment="1">
      <alignment horizontal="left" vertical="center" wrapText="1"/>
      <protection/>
    </xf>
    <xf numFmtId="0" fontId="5" fillId="0" borderId="16" xfId="22" applyFont="1" applyFill="1" applyBorder="1" applyAlignment="1">
      <alignment horizontal="center" vertical="center" wrapText="1"/>
      <protection/>
    </xf>
    <xf numFmtId="0" fontId="24" fillId="0" borderId="18" xfId="22" applyFont="1" applyFill="1" applyBorder="1" applyAlignment="1">
      <alignment horizontal="center" vertical="top" wrapText="1"/>
      <protection/>
    </xf>
    <xf numFmtId="0" fontId="24" fillId="0" borderId="26" xfId="22" applyFont="1" applyFill="1" applyBorder="1" applyAlignment="1">
      <alignment horizontal="center" vertical="top" wrapText="1"/>
      <protection/>
    </xf>
    <xf numFmtId="49" fontId="5" fillId="0" borderId="46" xfId="22" applyNumberFormat="1" applyFont="1" applyFill="1" applyBorder="1" applyAlignment="1">
      <alignment horizontal="left" vertical="top" wrapText="1"/>
      <protection/>
    </xf>
    <xf numFmtId="49" fontId="5" fillId="0" borderId="48" xfId="22" applyNumberFormat="1" applyFont="1" applyFill="1" applyBorder="1" applyAlignment="1">
      <alignment horizontal="left" vertical="top" wrapText="1"/>
      <protection/>
    </xf>
    <xf numFmtId="0" fontId="4" fillId="0" borderId="8" xfId="15" applyFont="1" applyFill="1" applyBorder="1" applyAlignment="1">
      <alignment horizontal="center" vertical="center" wrapText="1"/>
      <protection/>
    </xf>
    <xf numFmtId="49" fontId="24" fillId="0" borderId="49" xfId="22" applyNumberFormat="1" applyFont="1" applyFill="1" applyBorder="1" applyAlignment="1">
      <alignment vertical="top" wrapText="1"/>
      <protection/>
    </xf>
    <xf numFmtId="49" fontId="24" fillId="0" borderId="26" xfId="22" applyNumberFormat="1" applyFont="1" applyFill="1" applyBorder="1" applyAlignment="1">
      <alignment vertical="top" wrapText="1"/>
      <protection/>
    </xf>
    <xf numFmtId="0" fontId="9" fillId="0" borderId="8" xfId="22" applyFont="1" applyFill="1" applyBorder="1" applyAlignment="1">
      <alignment horizontal="left" vertical="center" wrapText="1"/>
      <protection/>
    </xf>
    <xf numFmtId="0" fontId="5" fillId="0" borderId="24" xfId="22" applyFont="1" applyFill="1" applyBorder="1" applyAlignment="1">
      <alignment horizontal="left" wrapText="1"/>
      <protection/>
    </xf>
    <xf numFmtId="0" fontId="5" fillId="0" borderId="22" xfId="22" applyFont="1" applyFill="1" applyBorder="1" applyAlignment="1">
      <alignment horizontal="left" wrapText="1"/>
      <protection/>
    </xf>
    <xf numFmtId="0" fontId="5" fillId="0" borderId="32" xfId="22" applyFont="1" applyFill="1" applyBorder="1" applyAlignment="1">
      <alignment horizontal="left" wrapText="1"/>
      <protection/>
    </xf>
    <xf numFmtId="0" fontId="19" fillId="0" borderId="18" xfId="22" applyFont="1" applyFill="1" applyBorder="1" applyAlignment="1">
      <alignment horizontal="left" vertical="center" wrapText="1"/>
      <protection/>
    </xf>
    <xf numFmtId="0" fontId="19" fillId="0" borderId="36" xfId="22" applyFont="1" applyFill="1" applyBorder="1" applyAlignment="1">
      <alignment horizontal="left" vertical="center" wrapText="1"/>
      <protection/>
    </xf>
    <xf numFmtId="0" fontId="40" fillId="0" borderId="23" xfId="22" applyFont="1" applyFill="1" applyBorder="1" applyAlignment="1">
      <alignment horizontal="left" vertical="center" wrapText="1"/>
      <protection/>
    </xf>
    <xf numFmtId="0" fontId="19" fillId="0" borderId="8" xfId="22" applyFont="1" applyFill="1" applyBorder="1" applyAlignment="1">
      <alignment horizontal="left" vertical="center" wrapText="1"/>
      <protection/>
    </xf>
    <xf numFmtId="0" fontId="19" fillId="0" borderId="26" xfId="22" applyFont="1" applyFill="1" applyBorder="1" applyAlignment="1">
      <alignment horizontal="left" vertical="center" wrapText="1"/>
      <protection/>
    </xf>
    <xf numFmtId="0" fontId="5" fillId="0" borderId="9" xfId="23" applyFont="1" applyFill="1" applyBorder="1" applyAlignment="1">
      <alignment horizontal="left" vertical="center" wrapText="1"/>
      <protection/>
    </xf>
    <xf numFmtId="0" fontId="9" fillId="0" borderId="0" xfId="23" applyFont="1" applyFill="1" applyBorder="1" applyAlignment="1" applyProtection="1">
      <alignment horizontal="center"/>
      <protection locked="0"/>
    </xf>
    <xf numFmtId="0" fontId="3" fillId="0" borderId="0" xfId="23" applyFont="1" applyFill="1" applyBorder="1" applyAlignment="1" applyProtection="1">
      <alignment horizontal="center" vertical="top"/>
      <protection locked="0"/>
    </xf>
  </cellXfs>
  <cellStyles count="14">
    <cellStyle name="Normal" xfId="0"/>
    <cellStyle name="Normal_Copy of f16w_Шаблон ф" xfId="15"/>
    <cellStyle name="Normal_бланк формы 6 рай на 2003 год" xfId="16"/>
    <cellStyle name="Hyperlink" xfId="17"/>
    <cellStyle name="Currency" xfId="18"/>
    <cellStyle name="Currency [0]" xfId="19"/>
    <cellStyle name="Обычный_ФЛК (информационный)" xfId="20"/>
    <cellStyle name="Обычный_Шаблон формы 1 (исправления на 2003)" xfId="21"/>
    <cellStyle name="Обычный_Шаблон формы №6-бмс_2003" xfId="22"/>
    <cellStyle name="Обычный_Шаблон формы №8_2003" xfId="23"/>
    <cellStyle name="Followed Hyperlink" xfId="24"/>
    <cellStyle name="Percent" xfId="25"/>
    <cellStyle name="Comma" xfId="26"/>
    <cellStyle name="Comma [0]" xfId="27"/>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9</xdr:col>
      <xdr:colOff>295275</xdr:colOff>
      <xdr:row>0</xdr:row>
      <xdr:rowOff>0</xdr:rowOff>
    </xdr:to>
    <xdr:sp>
      <xdr:nvSpPr>
        <xdr:cNvPr id="1" name="TextBox 1"/>
        <xdr:cNvSpPr txBox="1">
          <a:spLocks noChangeArrowheads="1"/>
        </xdr:cNvSpPr>
      </xdr:nvSpPr>
      <xdr:spPr>
        <a:xfrm>
          <a:off x="571500" y="0"/>
          <a:ext cx="7772400"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1</xdr:col>
      <xdr:colOff>304800</xdr:colOff>
      <xdr:row>0</xdr:row>
      <xdr:rowOff>0</xdr:rowOff>
    </xdr:from>
    <xdr:to>
      <xdr:col>10</xdr:col>
      <xdr:colOff>295275</xdr:colOff>
      <xdr:row>0</xdr:row>
      <xdr:rowOff>0</xdr:rowOff>
    </xdr:to>
    <xdr:sp>
      <xdr:nvSpPr>
        <xdr:cNvPr id="2" name="TextBox 2"/>
        <xdr:cNvSpPr txBox="1">
          <a:spLocks noChangeArrowheads="1"/>
        </xdr:cNvSpPr>
      </xdr:nvSpPr>
      <xdr:spPr>
        <a:xfrm>
          <a:off x="571500" y="0"/>
          <a:ext cx="85820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1</xdr:col>
      <xdr:colOff>304800</xdr:colOff>
      <xdr:row>0</xdr:row>
      <xdr:rowOff>0</xdr:rowOff>
    </xdr:from>
    <xdr:to>
      <xdr:col>9</xdr:col>
      <xdr:colOff>295275</xdr:colOff>
      <xdr:row>0</xdr:row>
      <xdr:rowOff>0</xdr:rowOff>
    </xdr:to>
    <xdr:sp>
      <xdr:nvSpPr>
        <xdr:cNvPr id="3" name="TextBox 3"/>
        <xdr:cNvSpPr txBox="1">
          <a:spLocks noChangeArrowheads="1"/>
        </xdr:cNvSpPr>
      </xdr:nvSpPr>
      <xdr:spPr>
        <a:xfrm>
          <a:off x="571500" y="0"/>
          <a:ext cx="7772400"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1</xdr:col>
      <xdr:colOff>304800</xdr:colOff>
      <xdr:row>0</xdr:row>
      <xdr:rowOff>0</xdr:rowOff>
    </xdr:from>
    <xdr:to>
      <xdr:col>10</xdr:col>
      <xdr:colOff>295275</xdr:colOff>
      <xdr:row>0</xdr:row>
      <xdr:rowOff>0</xdr:rowOff>
    </xdr:to>
    <xdr:sp>
      <xdr:nvSpPr>
        <xdr:cNvPr id="4" name="TextBox 4"/>
        <xdr:cNvSpPr txBox="1">
          <a:spLocks noChangeArrowheads="1"/>
        </xdr:cNvSpPr>
      </xdr:nvSpPr>
      <xdr:spPr>
        <a:xfrm>
          <a:off x="571500" y="0"/>
          <a:ext cx="85820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3</xdr:col>
      <xdr:colOff>304800</xdr:colOff>
      <xdr:row>0</xdr:row>
      <xdr:rowOff>0</xdr:rowOff>
    </xdr:from>
    <xdr:to>
      <xdr:col>11</xdr:col>
      <xdr:colOff>295275</xdr:colOff>
      <xdr:row>0</xdr:row>
      <xdr:rowOff>0</xdr:rowOff>
    </xdr:to>
    <xdr:sp>
      <xdr:nvSpPr>
        <xdr:cNvPr id="5" name="TextBox 5"/>
        <xdr:cNvSpPr txBox="1">
          <a:spLocks noChangeArrowheads="1"/>
        </xdr:cNvSpPr>
      </xdr:nvSpPr>
      <xdr:spPr>
        <a:xfrm>
          <a:off x="2819400" y="0"/>
          <a:ext cx="7010400"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3</xdr:col>
      <xdr:colOff>304800</xdr:colOff>
      <xdr:row>0</xdr:row>
      <xdr:rowOff>0</xdr:rowOff>
    </xdr:from>
    <xdr:to>
      <xdr:col>12</xdr:col>
      <xdr:colOff>295275</xdr:colOff>
      <xdr:row>0</xdr:row>
      <xdr:rowOff>0</xdr:rowOff>
    </xdr:to>
    <xdr:sp>
      <xdr:nvSpPr>
        <xdr:cNvPr id="6" name="TextBox 6"/>
        <xdr:cNvSpPr txBox="1">
          <a:spLocks noChangeArrowheads="1"/>
        </xdr:cNvSpPr>
      </xdr:nvSpPr>
      <xdr:spPr>
        <a:xfrm>
          <a:off x="2819400" y="0"/>
          <a:ext cx="7848600"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0</xdr:row>
      <xdr:rowOff>0</xdr:rowOff>
    </xdr:from>
    <xdr:to>
      <xdr:col>12</xdr:col>
      <xdr:colOff>295275</xdr:colOff>
      <xdr:row>0</xdr:row>
      <xdr:rowOff>0</xdr:rowOff>
    </xdr:to>
    <xdr:sp>
      <xdr:nvSpPr>
        <xdr:cNvPr id="1" name="TextBox 1"/>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2" name="TextBox 2"/>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3" name="TextBox 3"/>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4" name="TextBox 4"/>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5" name="TextBox 5"/>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6" name="TextBox 6"/>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7" name="TextBox 7"/>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8" name="TextBox 8"/>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12</xdr:col>
      <xdr:colOff>295275</xdr:colOff>
      <xdr:row>0</xdr:row>
      <xdr:rowOff>0</xdr:rowOff>
    </xdr:to>
    <xdr:sp>
      <xdr:nvSpPr>
        <xdr:cNvPr id="9" name="TextBox 9"/>
        <xdr:cNvSpPr txBox="1">
          <a:spLocks noChangeArrowheads="1"/>
        </xdr:cNvSpPr>
      </xdr:nvSpPr>
      <xdr:spPr>
        <a:xfrm>
          <a:off x="4333875" y="0"/>
          <a:ext cx="408622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14</xdr:col>
      <xdr:colOff>295275</xdr:colOff>
      <xdr:row>0</xdr:row>
      <xdr:rowOff>0</xdr:rowOff>
    </xdr:to>
    <xdr:sp>
      <xdr:nvSpPr>
        <xdr:cNvPr id="10" name="TextBox 10"/>
        <xdr:cNvSpPr txBox="1">
          <a:spLocks noChangeArrowheads="1"/>
        </xdr:cNvSpPr>
      </xdr:nvSpPr>
      <xdr:spPr>
        <a:xfrm>
          <a:off x="4333875" y="0"/>
          <a:ext cx="509587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14</xdr:col>
      <xdr:colOff>295275</xdr:colOff>
      <xdr:row>0</xdr:row>
      <xdr:rowOff>0</xdr:rowOff>
    </xdr:to>
    <xdr:sp>
      <xdr:nvSpPr>
        <xdr:cNvPr id="11" name="TextBox 11"/>
        <xdr:cNvSpPr txBox="1">
          <a:spLocks noChangeArrowheads="1"/>
        </xdr:cNvSpPr>
      </xdr:nvSpPr>
      <xdr:spPr>
        <a:xfrm>
          <a:off x="4333875" y="0"/>
          <a:ext cx="509587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twoCellAnchor>
    <xdr:from>
      <xdr:col>4</xdr:col>
      <xdr:colOff>304800</xdr:colOff>
      <xdr:row>0</xdr:row>
      <xdr:rowOff>0</xdr:rowOff>
    </xdr:from>
    <xdr:to>
      <xdr:col>14</xdr:col>
      <xdr:colOff>295275</xdr:colOff>
      <xdr:row>0</xdr:row>
      <xdr:rowOff>0</xdr:rowOff>
    </xdr:to>
    <xdr:sp>
      <xdr:nvSpPr>
        <xdr:cNvPr id="12" name="TextBox 12"/>
        <xdr:cNvSpPr txBox="1">
          <a:spLocks noChangeArrowheads="1"/>
        </xdr:cNvSpPr>
      </xdr:nvSpPr>
      <xdr:spPr>
        <a:xfrm>
          <a:off x="4333875" y="0"/>
          <a:ext cx="5095875" cy="0"/>
        </a:xfrm>
        <a:prstGeom prst="rect">
          <a:avLst/>
        </a:prstGeom>
        <a:solidFill>
          <a:srgbClr val="FFFFFF"/>
        </a:solidFill>
        <a:ln w="9525" cmpd="sng">
          <a:noFill/>
        </a:ln>
      </xdr:spPr>
      <xdr:txBody>
        <a:bodyPr vertOverflow="clip" wrap="square"/>
        <a:p>
          <a:pPr algn="ctr">
            <a:defRPr/>
          </a:pPr>
          <a:r>
            <a:rPr lang="en-US" cap="none" sz="1000" b="1" i="0" u="none" baseline="0"/>
            <a:t>ОТЧЕТ О РАБОТЕ ПО РАССМОТРЕНИЮ УГОЛОВНЫХ ДЕЛ В АПЕЛЛЯЦИОННОМ ПОРЯДКЕ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9525</xdr:rowOff>
    </xdr:from>
    <xdr:to>
      <xdr:col>1</xdr:col>
      <xdr:colOff>0</xdr:colOff>
      <xdr:row>19</xdr:row>
      <xdr:rowOff>9525</xdr:rowOff>
    </xdr:to>
    <xdr:sp>
      <xdr:nvSpPr>
        <xdr:cNvPr id="1" name="Line 1"/>
        <xdr:cNvSpPr>
          <a:spLocks/>
        </xdr:cNvSpPr>
      </xdr:nvSpPr>
      <xdr:spPr>
        <a:xfrm>
          <a:off x="1781175" y="632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0</xdr:rowOff>
    </xdr:from>
    <xdr:to>
      <xdr:col>6</xdr:col>
      <xdr:colOff>0</xdr:colOff>
      <xdr:row>21</xdr:row>
      <xdr:rowOff>0</xdr:rowOff>
    </xdr:to>
    <xdr:sp>
      <xdr:nvSpPr>
        <xdr:cNvPr id="2" name="Line 2"/>
        <xdr:cNvSpPr>
          <a:spLocks/>
        </xdr:cNvSpPr>
      </xdr:nvSpPr>
      <xdr:spPr>
        <a:xfrm>
          <a:off x="12706350" y="694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9525</xdr:rowOff>
    </xdr:from>
    <xdr:to>
      <xdr:col>1</xdr:col>
      <xdr:colOff>0</xdr:colOff>
      <xdr:row>19</xdr:row>
      <xdr:rowOff>9525</xdr:rowOff>
    </xdr:to>
    <xdr:sp>
      <xdr:nvSpPr>
        <xdr:cNvPr id="3" name="Line 3"/>
        <xdr:cNvSpPr>
          <a:spLocks/>
        </xdr:cNvSpPr>
      </xdr:nvSpPr>
      <xdr:spPr>
        <a:xfrm>
          <a:off x="1781175" y="632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0</xdr:rowOff>
    </xdr:from>
    <xdr:to>
      <xdr:col>6</xdr:col>
      <xdr:colOff>0</xdr:colOff>
      <xdr:row>21</xdr:row>
      <xdr:rowOff>0</xdr:rowOff>
    </xdr:to>
    <xdr:sp>
      <xdr:nvSpPr>
        <xdr:cNvPr id="4" name="Line 4"/>
        <xdr:cNvSpPr>
          <a:spLocks/>
        </xdr:cNvSpPr>
      </xdr:nvSpPr>
      <xdr:spPr>
        <a:xfrm>
          <a:off x="12706350" y="694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9525</xdr:rowOff>
    </xdr:from>
    <xdr:to>
      <xdr:col>1</xdr:col>
      <xdr:colOff>0</xdr:colOff>
      <xdr:row>20</xdr:row>
      <xdr:rowOff>9525</xdr:rowOff>
    </xdr:to>
    <xdr:sp>
      <xdr:nvSpPr>
        <xdr:cNvPr id="5" name="Line 5"/>
        <xdr:cNvSpPr>
          <a:spLocks/>
        </xdr:cNvSpPr>
      </xdr:nvSpPr>
      <xdr:spPr>
        <a:xfrm>
          <a:off x="17811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6</xdr:col>
      <xdr:colOff>0</xdr:colOff>
      <xdr:row>22</xdr:row>
      <xdr:rowOff>0</xdr:rowOff>
    </xdr:to>
    <xdr:sp>
      <xdr:nvSpPr>
        <xdr:cNvPr id="6" name="Line 6"/>
        <xdr:cNvSpPr>
          <a:spLocks/>
        </xdr:cNvSpPr>
      </xdr:nvSpPr>
      <xdr:spPr>
        <a:xfrm>
          <a:off x="12706350"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9525</xdr:rowOff>
    </xdr:from>
    <xdr:to>
      <xdr:col>1</xdr:col>
      <xdr:colOff>0</xdr:colOff>
      <xdr:row>20</xdr:row>
      <xdr:rowOff>9525</xdr:rowOff>
    </xdr:to>
    <xdr:sp>
      <xdr:nvSpPr>
        <xdr:cNvPr id="7" name="Line 7"/>
        <xdr:cNvSpPr>
          <a:spLocks/>
        </xdr:cNvSpPr>
      </xdr:nvSpPr>
      <xdr:spPr>
        <a:xfrm>
          <a:off x="17811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6</xdr:col>
      <xdr:colOff>0</xdr:colOff>
      <xdr:row>22</xdr:row>
      <xdr:rowOff>0</xdr:rowOff>
    </xdr:to>
    <xdr:sp>
      <xdr:nvSpPr>
        <xdr:cNvPr id="8" name="Line 8"/>
        <xdr:cNvSpPr>
          <a:spLocks/>
        </xdr:cNvSpPr>
      </xdr:nvSpPr>
      <xdr:spPr>
        <a:xfrm>
          <a:off x="12706350"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9525</xdr:rowOff>
    </xdr:from>
    <xdr:to>
      <xdr:col>1</xdr:col>
      <xdr:colOff>0</xdr:colOff>
      <xdr:row>19</xdr:row>
      <xdr:rowOff>9525</xdr:rowOff>
    </xdr:to>
    <xdr:sp>
      <xdr:nvSpPr>
        <xdr:cNvPr id="9" name="Line 9"/>
        <xdr:cNvSpPr>
          <a:spLocks/>
        </xdr:cNvSpPr>
      </xdr:nvSpPr>
      <xdr:spPr>
        <a:xfrm>
          <a:off x="1781175" y="632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12706350" y="694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9525</xdr:rowOff>
    </xdr:from>
    <xdr:to>
      <xdr:col>1</xdr:col>
      <xdr:colOff>0</xdr:colOff>
      <xdr:row>19</xdr:row>
      <xdr:rowOff>9525</xdr:rowOff>
    </xdr:to>
    <xdr:sp>
      <xdr:nvSpPr>
        <xdr:cNvPr id="11" name="Line 11"/>
        <xdr:cNvSpPr>
          <a:spLocks/>
        </xdr:cNvSpPr>
      </xdr:nvSpPr>
      <xdr:spPr>
        <a:xfrm>
          <a:off x="1781175" y="632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12706350" y="694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9525</xdr:rowOff>
    </xdr:from>
    <xdr:to>
      <xdr:col>1</xdr:col>
      <xdr:colOff>0</xdr:colOff>
      <xdr:row>20</xdr:row>
      <xdr:rowOff>9525</xdr:rowOff>
    </xdr:to>
    <xdr:sp>
      <xdr:nvSpPr>
        <xdr:cNvPr id="13" name="Line 13"/>
        <xdr:cNvSpPr>
          <a:spLocks/>
        </xdr:cNvSpPr>
      </xdr:nvSpPr>
      <xdr:spPr>
        <a:xfrm>
          <a:off x="17811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6</xdr:col>
      <xdr:colOff>0</xdr:colOff>
      <xdr:row>22</xdr:row>
      <xdr:rowOff>0</xdr:rowOff>
    </xdr:to>
    <xdr:sp>
      <xdr:nvSpPr>
        <xdr:cNvPr id="14" name="Line 14"/>
        <xdr:cNvSpPr>
          <a:spLocks/>
        </xdr:cNvSpPr>
      </xdr:nvSpPr>
      <xdr:spPr>
        <a:xfrm>
          <a:off x="12706350"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9525</xdr:rowOff>
    </xdr:from>
    <xdr:to>
      <xdr:col>1</xdr:col>
      <xdr:colOff>0</xdr:colOff>
      <xdr:row>20</xdr:row>
      <xdr:rowOff>9525</xdr:rowOff>
    </xdr:to>
    <xdr:sp>
      <xdr:nvSpPr>
        <xdr:cNvPr id="15" name="Line 15"/>
        <xdr:cNvSpPr>
          <a:spLocks/>
        </xdr:cNvSpPr>
      </xdr:nvSpPr>
      <xdr:spPr>
        <a:xfrm>
          <a:off x="17811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6</xdr:col>
      <xdr:colOff>0</xdr:colOff>
      <xdr:row>22</xdr:row>
      <xdr:rowOff>0</xdr:rowOff>
    </xdr:to>
    <xdr:sp>
      <xdr:nvSpPr>
        <xdr:cNvPr id="16" name="Line 16"/>
        <xdr:cNvSpPr>
          <a:spLocks/>
        </xdr:cNvSpPr>
      </xdr:nvSpPr>
      <xdr:spPr>
        <a:xfrm>
          <a:off x="12706350"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9525</xdr:rowOff>
    </xdr:from>
    <xdr:to>
      <xdr:col>1</xdr:col>
      <xdr:colOff>0</xdr:colOff>
      <xdr:row>19</xdr:row>
      <xdr:rowOff>9525</xdr:rowOff>
    </xdr:to>
    <xdr:sp>
      <xdr:nvSpPr>
        <xdr:cNvPr id="17" name="Line 17"/>
        <xdr:cNvSpPr>
          <a:spLocks/>
        </xdr:cNvSpPr>
      </xdr:nvSpPr>
      <xdr:spPr>
        <a:xfrm>
          <a:off x="1781175" y="632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0</xdr:rowOff>
    </xdr:from>
    <xdr:to>
      <xdr:col>6</xdr:col>
      <xdr:colOff>0</xdr:colOff>
      <xdr:row>21</xdr:row>
      <xdr:rowOff>0</xdr:rowOff>
    </xdr:to>
    <xdr:sp>
      <xdr:nvSpPr>
        <xdr:cNvPr id="18" name="Line 18"/>
        <xdr:cNvSpPr>
          <a:spLocks/>
        </xdr:cNvSpPr>
      </xdr:nvSpPr>
      <xdr:spPr>
        <a:xfrm>
          <a:off x="12706350" y="694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9525</xdr:rowOff>
    </xdr:from>
    <xdr:to>
      <xdr:col>1</xdr:col>
      <xdr:colOff>0</xdr:colOff>
      <xdr:row>19</xdr:row>
      <xdr:rowOff>9525</xdr:rowOff>
    </xdr:to>
    <xdr:sp>
      <xdr:nvSpPr>
        <xdr:cNvPr id="19" name="Line 19"/>
        <xdr:cNvSpPr>
          <a:spLocks/>
        </xdr:cNvSpPr>
      </xdr:nvSpPr>
      <xdr:spPr>
        <a:xfrm>
          <a:off x="1781175" y="632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12706350" y="694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9525</xdr:rowOff>
    </xdr:from>
    <xdr:to>
      <xdr:col>1</xdr:col>
      <xdr:colOff>0</xdr:colOff>
      <xdr:row>20</xdr:row>
      <xdr:rowOff>9525</xdr:rowOff>
    </xdr:to>
    <xdr:sp>
      <xdr:nvSpPr>
        <xdr:cNvPr id="21" name="Line 21"/>
        <xdr:cNvSpPr>
          <a:spLocks/>
        </xdr:cNvSpPr>
      </xdr:nvSpPr>
      <xdr:spPr>
        <a:xfrm>
          <a:off x="17811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6</xdr:col>
      <xdr:colOff>0</xdr:colOff>
      <xdr:row>22</xdr:row>
      <xdr:rowOff>0</xdr:rowOff>
    </xdr:to>
    <xdr:sp>
      <xdr:nvSpPr>
        <xdr:cNvPr id="22" name="Line 22"/>
        <xdr:cNvSpPr>
          <a:spLocks/>
        </xdr:cNvSpPr>
      </xdr:nvSpPr>
      <xdr:spPr>
        <a:xfrm>
          <a:off x="12706350"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9525</xdr:rowOff>
    </xdr:from>
    <xdr:to>
      <xdr:col>1</xdr:col>
      <xdr:colOff>0</xdr:colOff>
      <xdr:row>20</xdr:row>
      <xdr:rowOff>9525</xdr:rowOff>
    </xdr:to>
    <xdr:sp>
      <xdr:nvSpPr>
        <xdr:cNvPr id="23" name="Line 23"/>
        <xdr:cNvSpPr>
          <a:spLocks/>
        </xdr:cNvSpPr>
      </xdr:nvSpPr>
      <xdr:spPr>
        <a:xfrm>
          <a:off x="1781175" y="663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0</xdr:rowOff>
    </xdr:from>
    <xdr:to>
      <xdr:col>6</xdr:col>
      <xdr:colOff>0</xdr:colOff>
      <xdr:row>22</xdr:row>
      <xdr:rowOff>0</xdr:rowOff>
    </xdr:to>
    <xdr:sp>
      <xdr:nvSpPr>
        <xdr:cNvPr id="24" name="Line 24"/>
        <xdr:cNvSpPr>
          <a:spLocks/>
        </xdr:cNvSpPr>
      </xdr:nvSpPr>
      <xdr:spPr>
        <a:xfrm>
          <a:off x="12706350"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9525</xdr:rowOff>
    </xdr:from>
    <xdr:to>
      <xdr:col>1</xdr:col>
      <xdr:colOff>0</xdr:colOff>
      <xdr:row>24</xdr:row>
      <xdr:rowOff>9525</xdr:rowOff>
    </xdr:to>
    <xdr:sp>
      <xdr:nvSpPr>
        <xdr:cNvPr id="25" name="Line 25"/>
        <xdr:cNvSpPr>
          <a:spLocks/>
        </xdr:cNvSpPr>
      </xdr:nvSpPr>
      <xdr:spPr>
        <a:xfrm>
          <a:off x="1781175" y="794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26</xdr:row>
      <xdr:rowOff>0</xdr:rowOff>
    </xdr:from>
    <xdr:to>
      <xdr:col>6</xdr:col>
      <xdr:colOff>0</xdr:colOff>
      <xdr:row>26</xdr:row>
      <xdr:rowOff>0</xdr:rowOff>
    </xdr:to>
    <xdr:sp>
      <xdr:nvSpPr>
        <xdr:cNvPr id="26" name="Line 26"/>
        <xdr:cNvSpPr>
          <a:spLocks/>
        </xdr:cNvSpPr>
      </xdr:nvSpPr>
      <xdr:spPr>
        <a:xfrm>
          <a:off x="12706350" y="833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9525</xdr:rowOff>
    </xdr:from>
    <xdr:to>
      <xdr:col>1</xdr:col>
      <xdr:colOff>0</xdr:colOff>
      <xdr:row>24</xdr:row>
      <xdr:rowOff>9525</xdr:rowOff>
    </xdr:to>
    <xdr:sp>
      <xdr:nvSpPr>
        <xdr:cNvPr id="27" name="Line 27"/>
        <xdr:cNvSpPr>
          <a:spLocks/>
        </xdr:cNvSpPr>
      </xdr:nvSpPr>
      <xdr:spPr>
        <a:xfrm>
          <a:off x="1781175" y="794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26</xdr:row>
      <xdr:rowOff>0</xdr:rowOff>
    </xdr:from>
    <xdr:to>
      <xdr:col>6</xdr:col>
      <xdr:colOff>0</xdr:colOff>
      <xdr:row>26</xdr:row>
      <xdr:rowOff>0</xdr:rowOff>
    </xdr:to>
    <xdr:sp>
      <xdr:nvSpPr>
        <xdr:cNvPr id="28" name="Line 28"/>
        <xdr:cNvSpPr>
          <a:spLocks/>
        </xdr:cNvSpPr>
      </xdr:nvSpPr>
      <xdr:spPr>
        <a:xfrm>
          <a:off x="12706350" y="833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9525</xdr:rowOff>
    </xdr:from>
    <xdr:to>
      <xdr:col>1</xdr:col>
      <xdr:colOff>0</xdr:colOff>
      <xdr:row>25</xdr:row>
      <xdr:rowOff>9525</xdr:rowOff>
    </xdr:to>
    <xdr:sp>
      <xdr:nvSpPr>
        <xdr:cNvPr id="29" name="Line 29"/>
        <xdr:cNvSpPr>
          <a:spLocks/>
        </xdr:cNvSpPr>
      </xdr:nvSpPr>
      <xdr:spPr>
        <a:xfrm>
          <a:off x="178117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xdr:row>
      <xdr:rowOff>0</xdr:rowOff>
    </xdr:from>
    <xdr:to>
      <xdr:col>6</xdr:col>
      <xdr:colOff>0</xdr:colOff>
      <xdr:row>27</xdr:row>
      <xdr:rowOff>0</xdr:rowOff>
    </xdr:to>
    <xdr:sp>
      <xdr:nvSpPr>
        <xdr:cNvPr id="30" name="Line 30"/>
        <xdr:cNvSpPr>
          <a:spLocks/>
        </xdr:cNvSpPr>
      </xdr:nvSpPr>
      <xdr:spPr>
        <a:xfrm>
          <a:off x="12706350" y="857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9525</xdr:rowOff>
    </xdr:from>
    <xdr:to>
      <xdr:col>1</xdr:col>
      <xdr:colOff>0</xdr:colOff>
      <xdr:row>25</xdr:row>
      <xdr:rowOff>9525</xdr:rowOff>
    </xdr:to>
    <xdr:sp>
      <xdr:nvSpPr>
        <xdr:cNvPr id="31" name="Line 31"/>
        <xdr:cNvSpPr>
          <a:spLocks/>
        </xdr:cNvSpPr>
      </xdr:nvSpPr>
      <xdr:spPr>
        <a:xfrm>
          <a:off x="1781175"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xdr:row>
      <xdr:rowOff>0</xdr:rowOff>
    </xdr:from>
    <xdr:to>
      <xdr:col>6</xdr:col>
      <xdr:colOff>0</xdr:colOff>
      <xdr:row>27</xdr:row>
      <xdr:rowOff>0</xdr:rowOff>
    </xdr:to>
    <xdr:sp>
      <xdr:nvSpPr>
        <xdr:cNvPr id="32" name="Line 32"/>
        <xdr:cNvSpPr>
          <a:spLocks/>
        </xdr:cNvSpPr>
      </xdr:nvSpPr>
      <xdr:spPr>
        <a:xfrm>
          <a:off x="12706350" y="857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26"/>
    <pageSetUpPr fitToPage="1"/>
  </sheetPr>
  <dimension ref="A1:O34"/>
  <sheetViews>
    <sheetView showGridLines="0" zoomScale="90" zoomScaleNormal="90" workbookViewId="0" topLeftCell="A1">
      <selection activeCell="D22" sqref="D22:K22"/>
    </sheetView>
  </sheetViews>
  <sheetFormatPr defaultColWidth="9.140625" defaultRowHeight="12.75"/>
  <cols>
    <col min="1" max="5" width="9.140625" style="1" customWidth="1"/>
    <col min="6" max="6" width="13.28125" style="1" customWidth="1"/>
    <col min="7" max="7" width="9.8515625" style="1" customWidth="1"/>
    <col min="8" max="8" width="10.421875" style="1" customWidth="1"/>
    <col min="9" max="9" width="9.00390625" style="1" customWidth="1"/>
    <col min="10" max="10" width="6.7109375" style="1" customWidth="1"/>
    <col min="11" max="13" width="9.140625" style="1" customWidth="1"/>
    <col min="14" max="14" width="11.28125" style="1" customWidth="1"/>
    <col min="15" max="16384" width="9.140625" style="1" customWidth="1"/>
  </cols>
  <sheetData>
    <row r="1" spans="1:2" ht="16.5" thickBot="1">
      <c r="A1" s="20" t="str">
        <f>"f16w-"&amp;VLOOKUP(G6,Коды_отчетных_периодов,2,FALSE)&amp;"-"&amp;I6&amp;"-"&amp;VLOOKUP(D22,Коды_судов,2,FALSE)</f>
        <v>f16w-h-2012-142</v>
      </c>
      <c r="B1" s="21"/>
    </row>
    <row r="2" spans="4:13" ht="13.5" customHeight="1" thickBot="1">
      <c r="D2" s="227" t="s">
        <v>244</v>
      </c>
      <c r="E2" s="228"/>
      <c r="F2" s="228"/>
      <c r="G2" s="228"/>
      <c r="H2" s="228"/>
      <c r="I2" s="228"/>
      <c r="J2" s="228"/>
      <c r="K2" s="228"/>
      <c r="L2" s="229"/>
      <c r="M2" s="2"/>
    </row>
    <row r="3" spans="1:13" ht="19.5" thickBot="1">
      <c r="A3" s="83"/>
      <c r="E3" s="18"/>
      <c r="F3" s="18"/>
      <c r="G3" s="18"/>
      <c r="H3" s="18"/>
      <c r="I3" s="18"/>
      <c r="J3" s="18"/>
      <c r="K3" s="18"/>
      <c r="L3" s="18"/>
      <c r="M3" s="11"/>
    </row>
    <row r="4" spans="4:13" ht="20.25" customHeight="1">
      <c r="D4" s="230" t="s">
        <v>355</v>
      </c>
      <c r="E4" s="231"/>
      <c r="F4" s="231"/>
      <c r="G4" s="231"/>
      <c r="H4" s="231"/>
      <c r="I4" s="231"/>
      <c r="J4" s="231"/>
      <c r="K4" s="231"/>
      <c r="L4" s="232"/>
      <c r="M4" s="2"/>
    </row>
    <row r="5" spans="4:13" ht="18" customHeight="1">
      <c r="D5" s="233"/>
      <c r="E5" s="234"/>
      <c r="F5" s="234"/>
      <c r="G5" s="234"/>
      <c r="H5" s="234"/>
      <c r="I5" s="234"/>
      <c r="J5" s="234"/>
      <c r="K5" s="234"/>
      <c r="L5" s="235"/>
      <c r="M5" s="2"/>
    </row>
    <row r="6" spans="4:14" ht="21" customHeight="1" thickBot="1">
      <c r="D6" s="3"/>
      <c r="E6" s="4"/>
      <c r="F6" s="136" t="s">
        <v>245</v>
      </c>
      <c r="G6" s="137">
        <v>6</v>
      </c>
      <c r="H6" s="138" t="s">
        <v>246</v>
      </c>
      <c r="I6" s="137">
        <v>2012</v>
      </c>
      <c r="J6" s="139" t="s">
        <v>247</v>
      </c>
      <c r="K6" s="4"/>
      <c r="L6" s="5"/>
      <c r="M6" s="240" t="str">
        <f>IF(COUNTIF('ФЛК (обязательный)'!A1:A287,"Неверно!")&gt;0,"Ошибки ФЛК!"," ")</f>
        <v> </v>
      </c>
      <c r="N6" s="241"/>
    </row>
    <row r="7" spans="5:12" ht="12.75">
      <c r="E7" s="2"/>
      <c r="F7" s="2"/>
      <c r="G7" s="2"/>
      <c r="H7" s="2"/>
      <c r="I7" s="2"/>
      <c r="J7" s="2"/>
      <c r="K7" s="2"/>
      <c r="L7" s="2"/>
    </row>
    <row r="8" spans="1:9" ht="13.5" thickBot="1">
      <c r="A8" s="11"/>
      <c r="B8" s="11"/>
      <c r="C8" s="11"/>
      <c r="D8" s="11"/>
      <c r="E8" s="11"/>
      <c r="F8" s="11"/>
      <c r="G8" s="11"/>
      <c r="H8" s="11"/>
      <c r="I8" s="11"/>
    </row>
    <row r="9" spans="1:15" ht="16.5" thickBot="1">
      <c r="A9" s="236" t="s">
        <v>248</v>
      </c>
      <c r="B9" s="236"/>
      <c r="C9" s="236"/>
      <c r="D9" s="236" t="s">
        <v>249</v>
      </c>
      <c r="E9" s="236"/>
      <c r="F9" s="236"/>
      <c r="G9" s="236" t="s">
        <v>250</v>
      </c>
      <c r="H9" s="236"/>
      <c r="I9" s="6"/>
      <c r="K9" s="237" t="s">
        <v>423</v>
      </c>
      <c r="L9" s="238"/>
      <c r="M9" s="238"/>
      <c r="N9" s="239"/>
      <c r="O9" s="22"/>
    </row>
    <row r="10" spans="1:14" ht="13.5" customHeight="1" thickBot="1">
      <c r="A10" s="260" t="s">
        <v>251</v>
      </c>
      <c r="B10" s="261"/>
      <c r="C10" s="261"/>
      <c r="D10" s="261"/>
      <c r="E10" s="261"/>
      <c r="F10" s="261"/>
      <c r="G10" s="261"/>
      <c r="H10" s="262"/>
      <c r="I10" s="7"/>
      <c r="K10" s="242" t="s">
        <v>252</v>
      </c>
      <c r="L10" s="243"/>
      <c r="M10" s="243"/>
      <c r="N10" s="244"/>
    </row>
    <row r="11" spans="1:14" ht="21" customHeight="1" thickBot="1">
      <c r="A11" s="217" t="s">
        <v>255</v>
      </c>
      <c r="B11" s="217"/>
      <c r="C11" s="217"/>
      <c r="D11" s="254" t="s">
        <v>253</v>
      </c>
      <c r="E11" s="258"/>
      <c r="F11" s="255"/>
      <c r="G11" s="254" t="s">
        <v>254</v>
      </c>
      <c r="H11" s="255"/>
      <c r="I11" s="7"/>
      <c r="K11" s="245" t="s">
        <v>90</v>
      </c>
      <c r="L11" s="246"/>
      <c r="M11" s="246"/>
      <c r="N11" s="247"/>
    </row>
    <row r="12" spans="1:14" ht="23.25" customHeight="1" thickBot="1">
      <c r="A12" s="217"/>
      <c r="B12" s="217"/>
      <c r="C12" s="217"/>
      <c r="D12" s="256"/>
      <c r="E12" s="259"/>
      <c r="F12" s="257"/>
      <c r="G12" s="256"/>
      <c r="H12" s="257"/>
      <c r="I12" s="7"/>
      <c r="K12" s="248"/>
      <c r="L12" s="249"/>
      <c r="M12" s="249"/>
      <c r="N12" s="250"/>
    </row>
    <row r="13" spans="1:14" ht="16.5" customHeight="1" thickBot="1">
      <c r="A13" s="260" t="s">
        <v>256</v>
      </c>
      <c r="B13" s="261"/>
      <c r="C13" s="261"/>
      <c r="D13" s="261"/>
      <c r="E13" s="261"/>
      <c r="F13" s="261"/>
      <c r="G13" s="261"/>
      <c r="H13" s="262"/>
      <c r="I13" s="7"/>
      <c r="K13" s="248"/>
      <c r="L13" s="249"/>
      <c r="M13" s="249"/>
      <c r="N13" s="250"/>
    </row>
    <row r="14" spans="1:14" ht="12.75" customHeight="1" thickBot="1">
      <c r="A14" s="217" t="s">
        <v>257</v>
      </c>
      <c r="B14" s="217"/>
      <c r="C14" s="217"/>
      <c r="D14" s="217" t="s">
        <v>258</v>
      </c>
      <c r="E14" s="217"/>
      <c r="F14" s="217"/>
      <c r="G14" s="217" t="s">
        <v>259</v>
      </c>
      <c r="H14" s="217"/>
      <c r="I14" s="7"/>
      <c r="K14" s="248"/>
      <c r="L14" s="249"/>
      <c r="M14" s="249"/>
      <c r="N14" s="250"/>
    </row>
    <row r="15" spans="1:14" ht="13.5" customHeight="1" thickBot="1">
      <c r="A15" s="217"/>
      <c r="B15" s="217"/>
      <c r="C15" s="217"/>
      <c r="D15" s="217"/>
      <c r="E15" s="217"/>
      <c r="F15" s="217"/>
      <c r="G15" s="217"/>
      <c r="H15" s="217"/>
      <c r="I15" s="7"/>
      <c r="K15" s="248"/>
      <c r="L15" s="249"/>
      <c r="M15" s="249"/>
      <c r="N15" s="250"/>
    </row>
    <row r="16" spans="1:14" ht="14.25" customHeight="1" thickBot="1">
      <c r="A16" s="217"/>
      <c r="B16" s="217"/>
      <c r="C16" s="217"/>
      <c r="D16" s="217"/>
      <c r="E16" s="217"/>
      <c r="F16" s="217"/>
      <c r="G16" s="217"/>
      <c r="H16" s="217"/>
      <c r="I16" s="7"/>
      <c r="K16" s="251"/>
      <c r="L16" s="252"/>
      <c r="M16" s="252"/>
      <c r="N16" s="253"/>
    </row>
    <row r="17" spans="1:14" ht="13.5" customHeight="1" thickBot="1">
      <c r="A17" s="217"/>
      <c r="B17" s="217"/>
      <c r="C17" s="217"/>
      <c r="D17" s="217"/>
      <c r="E17" s="217"/>
      <c r="F17" s="217"/>
      <c r="G17" s="217"/>
      <c r="H17" s="217"/>
      <c r="I17" s="7"/>
      <c r="K17" s="206"/>
      <c r="L17" s="206"/>
      <c r="M17" s="206"/>
      <c r="N17" s="8"/>
    </row>
    <row r="18" spans="1:14" ht="25.5" customHeight="1" thickBot="1">
      <c r="A18" s="217" t="s">
        <v>260</v>
      </c>
      <c r="B18" s="217"/>
      <c r="C18" s="217"/>
      <c r="D18" s="218" t="s">
        <v>261</v>
      </c>
      <c r="E18" s="219"/>
      <c r="F18" s="220"/>
      <c r="G18" s="218" t="s">
        <v>262</v>
      </c>
      <c r="H18" s="220"/>
      <c r="I18" s="7"/>
      <c r="K18" s="9"/>
      <c r="L18" s="9"/>
      <c r="M18" s="9"/>
      <c r="N18" s="9"/>
    </row>
    <row r="19" spans="1:14" ht="13.5" customHeight="1" thickBot="1">
      <c r="A19" s="217"/>
      <c r="B19" s="217"/>
      <c r="C19" s="217"/>
      <c r="D19" s="221" t="s">
        <v>67</v>
      </c>
      <c r="E19" s="222"/>
      <c r="F19" s="223"/>
      <c r="G19" s="221" t="s">
        <v>329</v>
      </c>
      <c r="H19" s="223"/>
      <c r="I19" s="7"/>
      <c r="K19" s="10"/>
      <c r="M19" s="11"/>
      <c r="N19" s="10"/>
    </row>
    <row r="20" spans="1:14" ht="13.5" thickBot="1">
      <c r="A20" s="217"/>
      <c r="B20" s="217"/>
      <c r="C20" s="217"/>
      <c r="D20" s="224"/>
      <c r="E20" s="225"/>
      <c r="F20" s="226"/>
      <c r="G20" s="224"/>
      <c r="H20" s="226"/>
      <c r="I20" s="7"/>
      <c r="K20" s="11"/>
      <c r="L20" s="11"/>
      <c r="M20" s="11"/>
      <c r="N20" s="11"/>
    </row>
    <row r="21" spans="1:14" ht="28.5" customHeight="1" thickBot="1">
      <c r="A21" s="7"/>
      <c r="B21" s="7"/>
      <c r="C21" s="7"/>
      <c r="D21" s="7"/>
      <c r="E21" s="7"/>
      <c r="F21" s="7"/>
      <c r="G21" s="7"/>
      <c r="H21" s="7"/>
      <c r="I21" s="7"/>
      <c r="K21" s="10"/>
      <c r="L21" s="11"/>
      <c r="M21" s="11"/>
      <c r="N21" s="11"/>
    </row>
    <row r="22" spans="1:14" ht="24" customHeight="1" thickBot="1">
      <c r="A22" s="202" t="s">
        <v>154</v>
      </c>
      <c r="B22" s="209"/>
      <c r="C22" s="210"/>
      <c r="D22" s="203" t="s">
        <v>358</v>
      </c>
      <c r="E22" s="204"/>
      <c r="F22" s="204"/>
      <c r="G22" s="204"/>
      <c r="H22" s="204"/>
      <c r="I22" s="204"/>
      <c r="J22" s="204"/>
      <c r="K22" s="205"/>
      <c r="L22" s="11"/>
      <c r="M22" s="11"/>
      <c r="N22" s="11"/>
    </row>
    <row r="23" spans="1:14" ht="18" customHeight="1" thickBot="1">
      <c r="A23" s="208" t="s">
        <v>265</v>
      </c>
      <c r="B23" s="209"/>
      <c r="C23" s="210"/>
      <c r="D23" s="211"/>
      <c r="E23" s="200"/>
      <c r="F23" s="200"/>
      <c r="G23" s="200"/>
      <c r="H23" s="200"/>
      <c r="I23" s="200"/>
      <c r="J23" s="200"/>
      <c r="K23" s="201"/>
      <c r="L23" s="11"/>
      <c r="M23" s="11"/>
      <c r="N23" s="11"/>
    </row>
    <row r="24" spans="1:14" ht="13.5" thickBot="1">
      <c r="A24" s="23"/>
      <c r="B24" s="15"/>
      <c r="C24" s="15"/>
      <c r="D24" s="16"/>
      <c r="E24" s="16"/>
      <c r="F24" s="16"/>
      <c r="G24" s="16"/>
      <c r="H24" s="16"/>
      <c r="I24" s="16"/>
      <c r="J24" s="16"/>
      <c r="K24" s="17"/>
      <c r="L24" s="11"/>
      <c r="M24" s="11"/>
      <c r="N24" s="11"/>
    </row>
    <row r="25" spans="1:15" ht="13.5" thickBot="1">
      <c r="A25" s="215" t="s">
        <v>263</v>
      </c>
      <c r="B25" s="216"/>
      <c r="C25" s="216"/>
      <c r="D25" s="216"/>
      <c r="E25" s="207"/>
      <c r="F25" s="215" t="s">
        <v>264</v>
      </c>
      <c r="G25" s="216"/>
      <c r="H25" s="216"/>
      <c r="I25" s="216"/>
      <c r="J25" s="216"/>
      <c r="K25" s="207"/>
      <c r="L25" s="24"/>
      <c r="M25" s="24"/>
      <c r="N25" s="24"/>
      <c r="O25" s="11"/>
    </row>
    <row r="26" spans="1:13" ht="12" customHeight="1" thickBot="1">
      <c r="A26" s="212">
        <v>1</v>
      </c>
      <c r="B26" s="213"/>
      <c r="C26" s="213"/>
      <c r="D26" s="213"/>
      <c r="E26" s="214"/>
      <c r="F26" s="212">
        <v>2</v>
      </c>
      <c r="G26" s="213"/>
      <c r="H26" s="213"/>
      <c r="I26" s="213"/>
      <c r="J26" s="213"/>
      <c r="K26" s="214"/>
      <c r="M26" s="11"/>
    </row>
    <row r="27" spans="1:11" ht="13.5" thickBot="1">
      <c r="A27" s="263"/>
      <c r="B27" s="263"/>
      <c r="C27" s="263"/>
      <c r="D27" s="263"/>
      <c r="E27" s="263"/>
      <c r="F27" s="263"/>
      <c r="G27" s="263"/>
      <c r="H27" s="12"/>
      <c r="I27" s="13"/>
      <c r="J27" s="13"/>
      <c r="K27" s="14"/>
    </row>
    <row r="28" spans="1:11" ht="13.5" thickBot="1">
      <c r="A28" s="18"/>
      <c r="B28" s="18"/>
      <c r="C28" s="18"/>
      <c r="D28" s="18"/>
      <c r="E28" s="18"/>
      <c r="F28" s="18"/>
      <c r="G28" s="18"/>
      <c r="H28" s="18"/>
      <c r="I28" s="18"/>
      <c r="J28" s="18"/>
      <c r="K28" s="18"/>
    </row>
    <row r="29" spans="1:11" ht="15" customHeight="1" thickBot="1">
      <c r="A29" s="208" t="s">
        <v>334</v>
      </c>
      <c r="B29" s="209"/>
      <c r="C29" s="210"/>
      <c r="D29" s="211"/>
      <c r="E29" s="200"/>
      <c r="F29" s="200"/>
      <c r="G29" s="200"/>
      <c r="H29" s="200"/>
      <c r="I29" s="200"/>
      <c r="J29" s="200"/>
      <c r="K29" s="201"/>
    </row>
    <row r="30" spans="1:14" ht="13.5" thickBot="1">
      <c r="A30" s="140"/>
      <c r="B30" s="141"/>
      <c r="C30" s="141"/>
      <c r="D30" s="25"/>
      <c r="E30" s="25"/>
      <c r="F30" s="25"/>
      <c r="G30" s="25"/>
      <c r="H30" s="25"/>
      <c r="I30" s="25"/>
      <c r="J30" s="25"/>
      <c r="K30" s="26"/>
      <c r="L30" s="1" t="s">
        <v>35</v>
      </c>
      <c r="M30" s="10"/>
      <c r="N30" s="100">
        <f ca="1">TODAY()</f>
        <v>41114</v>
      </c>
    </row>
    <row r="31" spans="1:14" ht="15" customHeight="1" thickBot="1">
      <c r="A31" s="208" t="s">
        <v>265</v>
      </c>
      <c r="B31" s="264"/>
      <c r="C31" s="265"/>
      <c r="D31" s="211"/>
      <c r="E31" s="200"/>
      <c r="F31" s="200"/>
      <c r="G31" s="200"/>
      <c r="H31" s="200"/>
      <c r="I31" s="200"/>
      <c r="J31" s="200"/>
      <c r="K31" s="201"/>
      <c r="L31" s="1" t="s">
        <v>36</v>
      </c>
      <c r="N31" s="71">
        <f>IF(D22=0," ",VLOOKUP(D22,Коды_судов,2,0))</f>
        <v>142</v>
      </c>
    </row>
    <row r="34" ht="12.75">
      <c r="M34" s="10"/>
    </row>
  </sheetData>
  <sheetProtection password="EC45" sheet="1" objects="1" scenarios="1"/>
  <mergeCells count="38">
    <mergeCell ref="F27:G27"/>
    <mergeCell ref="A29:C29"/>
    <mergeCell ref="A31:C31"/>
    <mergeCell ref="A27:C27"/>
    <mergeCell ref="D27:E27"/>
    <mergeCell ref="D29:K29"/>
    <mergeCell ref="D31:K31"/>
    <mergeCell ref="K10:N10"/>
    <mergeCell ref="K11:N16"/>
    <mergeCell ref="A11:C12"/>
    <mergeCell ref="A14:C17"/>
    <mergeCell ref="D14:F17"/>
    <mergeCell ref="G14:H17"/>
    <mergeCell ref="G11:H12"/>
    <mergeCell ref="D11:F12"/>
    <mergeCell ref="A10:H10"/>
    <mergeCell ref="A13:H13"/>
    <mergeCell ref="D2:L2"/>
    <mergeCell ref="D4:L5"/>
    <mergeCell ref="A9:C9"/>
    <mergeCell ref="D9:F9"/>
    <mergeCell ref="G9:H9"/>
    <mergeCell ref="K9:N9"/>
    <mergeCell ref="M6:N6"/>
    <mergeCell ref="A22:C22"/>
    <mergeCell ref="D22:K22"/>
    <mergeCell ref="K17:M17"/>
    <mergeCell ref="A18:C20"/>
    <mergeCell ref="D18:F18"/>
    <mergeCell ref="G18:H18"/>
    <mergeCell ref="D19:F20"/>
    <mergeCell ref="G19:H20"/>
    <mergeCell ref="A26:E26"/>
    <mergeCell ref="A25:E25"/>
    <mergeCell ref="A23:C23"/>
    <mergeCell ref="D23:K23"/>
    <mergeCell ref="F25:K25"/>
    <mergeCell ref="F26:K2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2:K22">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6"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2:N144"/>
  <sheetViews>
    <sheetView showGridLines="0" zoomScale="75" zoomScaleNormal="75" workbookViewId="0" topLeftCell="A10">
      <selection activeCell="C29" sqref="C29:G29"/>
    </sheetView>
  </sheetViews>
  <sheetFormatPr defaultColWidth="9.140625" defaultRowHeight="12.75"/>
  <cols>
    <col min="1" max="1" width="4.00390625" style="27" customWidth="1"/>
    <col min="2" max="2" width="21.140625" style="27" customWidth="1"/>
    <col min="3" max="3" width="12.57421875" style="27" customWidth="1"/>
    <col min="4" max="4" width="14.28125" style="27" customWidth="1"/>
    <col min="5" max="5" width="14.57421875" style="27" customWidth="1"/>
    <col min="6" max="6" width="13.8515625" style="27" customWidth="1"/>
    <col min="7" max="7" width="15.28125" style="27" customWidth="1"/>
    <col min="8" max="8" width="13.421875" style="27" customWidth="1"/>
    <col min="9" max="9" width="11.57421875" style="27" customWidth="1"/>
    <col min="10" max="10" width="12.140625" style="27" customWidth="1"/>
    <col min="11" max="11" width="10.140625" style="27" customWidth="1"/>
    <col min="12" max="12" width="12.57421875" style="27" customWidth="1"/>
    <col min="13" max="13" width="11.7109375" style="27" customWidth="1"/>
    <col min="14" max="14" width="13.28125" style="27" customWidth="1"/>
    <col min="15" max="16384" width="9.140625" style="27" customWidth="1"/>
  </cols>
  <sheetData>
    <row r="1" ht="6.75" customHeight="1"/>
    <row r="2" spans="2:14" ht="15.75" customHeight="1">
      <c r="B2" s="273" t="s">
        <v>270</v>
      </c>
      <c r="C2" s="273"/>
      <c r="D2" s="273"/>
      <c r="E2" s="274"/>
      <c r="F2" s="275" t="str">
        <f>IF('Титул ф.16'!D22=0," ",'Титул ф.16'!D22)</f>
        <v>УСД в Республике Татарстан</v>
      </c>
      <c r="G2" s="276"/>
      <c r="H2" s="277"/>
      <c r="I2" s="277"/>
      <c r="J2" s="277"/>
      <c r="K2" s="278"/>
      <c r="L2" s="29"/>
      <c r="M2" s="29"/>
      <c r="N2" s="29"/>
    </row>
    <row r="3" spans="2:14" ht="21.75" customHeight="1">
      <c r="B3" s="279" t="s">
        <v>271</v>
      </c>
      <c r="C3" s="279"/>
      <c r="D3" s="279"/>
      <c r="E3" s="279"/>
      <c r="H3" s="31" t="s">
        <v>272</v>
      </c>
      <c r="I3" s="280" t="s">
        <v>170</v>
      </c>
      <c r="J3" s="281"/>
      <c r="K3" s="282"/>
      <c r="L3" s="31"/>
      <c r="M3" s="29"/>
      <c r="N3" s="29"/>
    </row>
    <row r="4" spans="3:14" ht="15.75" customHeight="1">
      <c r="C4" s="30"/>
      <c r="D4" s="30"/>
      <c r="H4" s="48" t="s">
        <v>273</v>
      </c>
      <c r="I4" s="283" t="s">
        <v>171</v>
      </c>
      <c r="J4" s="284"/>
      <c r="K4" s="285"/>
      <c r="L4" s="31"/>
      <c r="M4" s="29"/>
      <c r="N4" s="29"/>
    </row>
    <row r="5" spans="2:14" ht="17.25" customHeight="1">
      <c r="B5" s="286" t="s">
        <v>138</v>
      </c>
      <c r="C5" s="286"/>
      <c r="D5" s="286"/>
      <c r="E5" s="286"/>
      <c r="F5" s="286"/>
      <c r="G5" s="286"/>
      <c r="H5" s="286"/>
      <c r="I5" s="286"/>
      <c r="J5" s="286"/>
      <c r="K5" s="286"/>
      <c r="L5" s="286"/>
      <c r="M5" s="286"/>
      <c r="N5" s="286"/>
    </row>
    <row r="6" spans="1:14" s="34" customFormat="1" ht="18.75" customHeight="1">
      <c r="A6" s="266" t="s">
        <v>139</v>
      </c>
      <c r="B6" s="268" t="s">
        <v>140</v>
      </c>
      <c r="C6" s="268" t="s">
        <v>428</v>
      </c>
      <c r="D6" s="268" t="s">
        <v>274</v>
      </c>
      <c r="E6" s="287" t="s">
        <v>275</v>
      </c>
      <c r="F6" s="288"/>
      <c r="G6" s="288"/>
      <c r="H6" s="289"/>
      <c r="I6" s="268" t="s">
        <v>425</v>
      </c>
      <c r="J6" s="268" t="s">
        <v>141</v>
      </c>
      <c r="K6" s="268" t="s">
        <v>276</v>
      </c>
      <c r="L6" s="268" t="s">
        <v>142</v>
      </c>
      <c r="M6" s="268" t="s">
        <v>143</v>
      </c>
      <c r="N6" s="268" t="s">
        <v>144</v>
      </c>
    </row>
    <row r="7" spans="1:14" s="34" customFormat="1" ht="83.25" customHeight="1">
      <c r="A7" s="267"/>
      <c r="B7" s="268"/>
      <c r="C7" s="268"/>
      <c r="D7" s="268"/>
      <c r="E7" s="32" t="s">
        <v>173</v>
      </c>
      <c r="F7" s="32" t="s">
        <v>145</v>
      </c>
      <c r="G7" s="32" t="s">
        <v>277</v>
      </c>
      <c r="H7" s="32" t="s">
        <v>339</v>
      </c>
      <c r="I7" s="268"/>
      <c r="J7" s="268"/>
      <c r="K7" s="268"/>
      <c r="L7" s="268"/>
      <c r="M7" s="268"/>
      <c r="N7" s="268"/>
    </row>
    <row r="8" spans="1:14" s="44" customFormat="1" ht="12" customHeight="1">
      <c r="A8" s="101"/>
      <c r="B8" s="35" t="s">
        <v>296</v>
      </c>
      <c r="C8" s="35">
        <v>1</v>
      </c>
      <c r="D8" s="35">
        <v>2</v>
      </c>
      <c r="E8" s="35">
        <v>3</v>
      </c>
      <c r="F8" s="35">
        <v>4</v>
      </c>
      <c r="G8" s="35">
        <v>5</v>
      </c>
      <c r="H8" s="35">
        <v>6</v>
      </c>
      <c r="I8" s="35">
        <v>7</v>
      </c>
      <c r="J8" s="35">
        <v>8</v>
      </c>
      <c r="K8" s="35">
        <v>9</v>
      </c>
      <c r="L8" s="35">
        <v>10</v>
      </c>
      <c r="M8" s="35">
        <v>11</v>
      </c>
      <c r="N8" s="35">
        <v>12</v>
      </c>
    </row>
    <row r="9" spans="1:14" s="44" customFormat="1" ht="36.75" customHeight="1">
      <c r="A9" s="102">
        <v>1</v>
      </c>
      <c r="B9" s="126" t="s">
        <v>146</v>
      </c>
      <c r="C9" s="172">
        <v>52</v>
      </c>
      <c r="D9" s="173">
        <f>E9+F9+G9+H9</f>
        <v>389</v>
      </c>
      <c r="E9" s="172">
        <v>105</v>
      </c>
      <c r="F9" s="172">
        <v>206</v>
      </c>
      <c r="G9" s="172">
        <v>54</v>
      </c>
      <c r="H9" s="172">
        <v>24</v>
      </c>
      <c r="I9" s="172">
        <v>18</v>
      </c>
      <c r="J9" s="172">
        <v>7</v>
      </c>
      <c r="K9" s="172">
        <v>374</v>
      </c>
      <c r="L9" s="172">
        <v>16</v>
      </c>
      <c r="M9" s="173">
        <f>C9+D9-(I9+K9)</f>
        <v>49</v>
      </c>
      <c r="N9" s="172">
        <v>51</v>
      </c>
    </row>
    <row r="10" spans="1:14" s="44" customFormat="1" ht="38.25" customHeight="1">
      <c r="A10" s="102">
        <v>2</v>
      </c>
      <c r="B10" s="127" t="s">
        <v>147</v>
      </c>
      <c r="C10" s="172">
        <v>1</v>
      </c>
      <c r="D10" s="173">
        <f>E10+F10+G10+H10</f>
        <v>28</v>
      </c>
      <c r="E10" s="172">
        <v>1</v>
      </c>
      <c r="F10" s="172">
        <v>0</v>
      </c>
      <c r="G10" s="172">
        <v>24</v>
      </c>
      <c r="H10" s="172">
        <v>3</v>
      </c>
      <c r="I10" s="172">
        <v>5</v>
      </c>
      <c r="J10" s="172">
        <v>3</v>
      </c>
      <c r="K10" s="172">
        <v>20</v>
      </c>
      <c r="L10" s="172">
        <v>2</v>
      </c>
      <c r="M10" s="173">
        <f>C10+D10-(I10+K10)</f>
        <v>4</v>
      </c>
      <c r="N10" s="172">
        <v>4</v>
      </c>
    </row>
    <row r="11" spans="1:14" s="44" customFormat="1" ht="60.75" customHeight="1">
      <c r="A11" s="102">
        <v>3</v>
      </c>
      <c r="B11" s="128" t="s">
        <v>148</v>
      </c>
      <c r="C11" s="172">
        <v>1</v>
      </c>
      <c r="D11" s="173">
        <f>E11+F11+G11+H11</f>
        <v>23</v>
      </c>
      <c r="E11" s="172">
        <v>0</v>
      </c>
      <c r="F11" s="172">
        <v>0</v>
      </c>
      <c r="G11" s="172">
        <v>22</v>
      </c>
      <c r="H11" s="172">
        <v>1</v>
      </c>
      <c r="I11" s="172">
        <v>2</v>
      </c>
      <c r="J11" s="172">
        <v>0</v>
      </c>
      <c r="K11" s="172">
        <v>19</v>
      </c>
      <c r="L11" s="172">
        <v>1</v>
      </c>
      <c r="M11" s="173">
        <f>C11+D11-(I11+K11)</f>
        <v>3</v>
      </c>
      <c r="N11" s="172">
        <v>3</v>
      </c>
    </row>
    <row r="12" spans="1:14" s="76" customFormat="1" ht="31.5" customHeight="1">
      <c r="A12" s="102">
        <v>4</v>
      </c>
      <c r="B12" s="153" t="s">
        <v>172</v>
      </c>
      <c r="C12" s="172">
        <v>54</v>
      </c>
      <c r="D12" s="173">
        <f>E12+F12+G12+H12</f>
        <v>440</v>
      </c>
      <c r="E12" s="172">
        <v>106</v>
      </c>
      <c r="F12" s="172">
        <v>206</v>
      </c>
      <c r="G12" s="172">
        <v>100</v>
      </c>
      <c r="H12" s="172">
        <v>28</v>
      </c>
      <c r="I12" s="172">
        <v>25</v>
      </c>
      <c r="J12" s="172">
        <v>10</v>
      </c>
      <c r="K12" s="172">
        <v>413</v>
      </c>
      <c r="L12" s="172">
        <v>19</v>
      </c>
      <c r="M12" s="173">
        <f>C12+D12-(I12+K12)</f>
        <v>56</v>
      </c>
      <c r="N12" s="172">
        <v>58</v>
      </c>
    </row>
    <row r="13" spans="3:14" s="37" customFormat="1" ht="13.5" customHeight="1">
      <c r="C13" s="38"/>
      <c r="D13" s="38"/>
      <c r="E13" s="38"/>
      <c r="F13" s="38"/>
      <c r="G13" s="38"/>
      <c r="H13" s="38"/>
      <c r="I13" s="38"/>
      <c r="J13" s="38"/>
      <c r="K13" s="38"/>
      <c r="L13" s="39"/>
      <c r="M13" s="39"/>
      <c r="N13" s="39"/>
    </row>
    <row r="14" spans="2:13" s="37" customFormat="1" ht="18" customHeight="1">
      <c r="B14" s="270" t="s">
        <v>278</v>
      </c>
      <c r="C14" s="270"/>
      <c r="D14" s="270"/>
      <c r="E14" s="270"/>
      <c r="F14" s="270"/>
      <c r="G14" s="270"/>
      <c r="H14" s="270"/>
      <c r="I14" s="270"/>
      <c r="J14" s="270"/>
      <c r="K14" s="270"/>
      <c r="L14" s="270"/>
      <c r="M14" s="75"/>
    </row>
    <row r="15" spans="2:13" s="37" customFormat="1" ht="21.75" customHeight="1">
      <c r="B15" s="271" t="s">
        <v>429</v>
      </c>
      <c r="C15" s="271"/>
      <c r="D15" s="271"/>
      <c r="E15" s="271"/>
      <c r="F15" s="271"/>
      <c r="G15" s="271"/>
      <c r="H15" s="271"/>
      <c r="I15" s="271"/>
      <c r="J15" s="271"/>
      <c r="K15" s="271"/>
      <c r="L15" s="271"/>
      <c r="M15" s="271"/>
    </row>
    <row r="16" spans="2:13" s="37" customFormat="1" ht="13.5" customHeight="1">
      <c r="B16" s="272" t="s">
        <v>279</v>
      </c>
      <c r="C16" s="272"/>
      <c r="D16" s="272"/>
      <c r="E16" s="272"/>
      <c r="F16" s="272"/>
      <c r="G16" s="272"/>
      <c r="H16" s="272"/>
      <c r="I16" s="272"/>
      <c r="J16" s="272"/>
      <c r="K16" s="272"/>
      <c r="L16" s="272"/>
      <c r="M16" s="272"/>
    </row>
    <row r="17" spans="2:11" s="37" customFormat="1" ht="21" customHeight="1">
      <c r="B17" s="290" t="s">
        <v>174</v>
      </c>
      <c r="C17" s="290" t="s">
        <v>149</v>
      </c>
      <c r="D17" s="290"/>
      <c r="E17" s="291" t="s">
        <v>430</v>
      </c>
      <c r="F17" s="292"/>
      <c r="G17" s="292"/>
      <c r="H17" s="292"/>
      <c r="I17" s="292"/>
      <c r="J17" s="293"/>
      <c r="K17" s="62"/>
    </row>
    <row r="18" spans="2:13" s="37" customFormat="1" ht="37.5" customHeight="1">
      <c r="B18" s="290"/>
      <c r="C18" s="268" t="s">
        <v>427</v>
      </c>
      <c r="D18" s="268" t="s">
        <v>150</v>
      </c>
      <c r="E18" s="287" t="s">
        <v>280</v>
      </c>
      <c r="F18" s="294"/>
      <c r="G18" s="268" t="s">
        <v>331</v>
      </c>
      <c r="H18" s="268" t="s">
        <v>151</v>
      </c>
      <c r="I18" s="268" t="s">
        <v>281</v>
      </c>
      <c r="J18" s="268" t="s">
        <v>152</v>
      </c>
      <c r="K18" s="295"/>
      <c r="L18" s="36"/>
      <c r="M18" s="36"/>
    </row>
    <row r="19" spans="2:13" s="37" customFormat="1" ht="45.75" customHeight="1">
      <c r="B19" s="290"/>
      <c r="C19" s="268"/>
      <c r="D19" s="268"/>
      <c r="E19" s="32" t="s">
        <v>153</v>
      </c>
      <c r="F19" s="32" t="s">
        <v>282</v>
      </c>
      <c r="G19" s="268"/>
      <c r="H19" s="268"/>
      <c r="I19" s="268"/>
      <c r="J19" s="268"/>
      <c r="K19" s="295"/>
      <c r="L19" s="36"/>
      <c r="M19" s="36"/>
    </row>
    <row r="20" spans="2:13" s="34" customFormat="1" ht="11.25" customHeight="1">
      <c r="B20" s="35">
        <v>1</v>
      </c>
      <c r="C20" s="35">
        <v>2</v>
      </c>
      <c r="D20" s="35">
        <v>3</v>
      </c>
      <c r="E20" s="35">
        <v>4</v>
      </c>
      <c r="F20" s="35">
        <v>5</v>
      </c>
      <c r="G20" s="35">
        <v>6</v>
      </c>
      <c r="H20" s="35">
        <v>7</v>
      </c>
      <c r="I20" s="35">
        <v>8</v>
      </c>
      <c r="J20" s="35">
        <v>9</v>
      </c>
      <c r="K20" s="64"/>
      <c r="L20" s="33"/>
      <c r="M20" s="33"/>
    </row>
    <row r="21" spans="2:13" s="37" customFormat="1" ht="18.75" customHeight="1">
      <c r="B21" s="173">
        <f>C21+D21+E21+F21+G21+H21+I21+J21</f>
        <v>437</v>
      </c>
      <c r="C21" s="172">
        <v>326</v>
      </c>
      <c r="D21" s="172">
        <v>25</v>
      </c>
      <c r="E21" s="172">
        <v>11</v>
      </c>
      <c r="F21" s="172">
        <v>31</v>
      </c>
      <c r="G21" s="172">
        <v>0</v>
      </c>
      <c r="H21" s="172">
        <v>12</v>
      </c>
      <c r="I21" s="172">
        <v>5</v>
      </c>
      <c r="J21" s="172">
        <v>27</v>
      </c>
      <c r="K21" s="65"/>
      <c r="L21" s="39"/>
      <c r="M21" s="39"/>
    </row>
    <row r="22" spans="2:13" s="37" customFormat="1" ht="16.5" customHeight="1">
      <c r="B22" s="38"/>
      <c r="C22" s="38"/>
      <c r="D22" s="38"/>
      <c r="E22" s="38"/>
      <c r="F22" s="38"/>
      <c r="G22" s="38"/>
      <c r="H22" s="38"/>
      <c r="I22" s="38"/>
      <c r="J22" s="38"/>
      <c r="K22" s="39"/>
      <c r="L22" s="39"/>
      <c r="M22" s="39"/>
    </row>
    <row r="23" spans="2:13" s="37" customFormat="1" ht="18" customHeight="1">
      <c r="B23" s="270" t="s">
        <v>332</v>
      </c>
      <c r="C23" s="270"/>
      <c r="D23" s="270"/>
      <c r="E23" s="270"/>
      <c r="F23" s="270"/>
      <c r="G23" s="270"/>
      <c r="H23" s="270"/>
      <c r="I23" s="270"/>
      <c r="J23" s="270"/>
      <c r="K23" s="270"/>
      <c r="L23" s="270"/>
      <c r="M23" s="39"/>
    </row>
    <row r="24" spans="2:13" s="37" customFormat="1" ht="19.5" customHeight="1">
      <c r="B24" s="272" t="s">
        <v>283</v>
      </c>
      <c r="C24" s="272"/>
      <c r="D24" s="272"/>
      <c r="E24" s="272"/>
      <c r="F24" s="272"/>
      <c r="G24" s="272"/>
      <c r="H24" s="272"/>
      <c r="I24" s="272"/>
      <c r="J24" s="272"/>
      <c r="K24" s="272"/>
      <c r="L24" s="272"/>
      <c r="M24" s="39"/>
    </row>
    <row r="25" spans="2:13" s="43" customFormat="1" ht="20.25" customHeight="1">
      <c r="B25" s="291" t="s">
        <v>432</v>
      </c>
      <c r="C25" s="292"/>
      <c r="D25" s="292"/>
      <c r="E25" s="292"/>
      <c r="F25" s="293"/>
      <c r="G25" s="268" t="s">
        <v>333</v>
      </c>
      <c r="H25" s="295"/>
      <c r="I25" s="40"/>
      <c r="J25" s="41"/>
      <c r="K25" s="41"/>
      <c r="L25" s="42"/>
      <c r="M25" s="42"/>
    </row>
    <row r="26" spans="2:12" s="43" customFormat="1" ht="27.75" customHeight="1">
      <c r="B26" s="296" t="s">
        <v>188</v>
      </c>
      <c r="C26" s="268" t="s">
        <v>431</v>
      </c>
      <c r="D26" s="268" t="s">
        <v>284</v>
      </c>
      <c r="E26" s="268"/>
      <c r="F26" s="268" t="s">
        <v>285</v>
      </c>
      <c r="G26" s="268"/>
      <c r="H26" s="295"/>
      <c r="I26" s="40"/>
      <c r="J26" s="41"/>
      <c r="K26" s="41"/>
      <c r="L26" s="42"/>
    </row>
    <row r="27" spans="2:13" s="43" customFormat="1" ht="51" customHeight="1">
      <c r="B27" s="297"/>
      <c r="C27" s="268"/>
      <c r="D27" s="32" t="s">
        <v>286</v>
      </c>
      <c r="E27" s="32" t="s">
        <v>287</v>
      </c>
      <c r="F27" s="268"/>
      <c r="G27" s="268"/>
      <c r="H27" s="295"/>
      <c r="I27" s="40"/>
      <c r="J27" s="41"/>
      <c r="K27" s="41"/>
      <c r="L27" s="41"/>
      <c r="M27" s="42"/>
    </row>
    <row r="28" spans="2:13" s="44" customFormat="1" ht="12" customHeight="1">
      <c r="B28" s="35">
        <v>1</v>
      </c>
      <c r="C28" s="35">
        <v>2</v>
      </c>
      <c r="D28" s="35">
        <v>3</v>
      </c>
      <c r="E28" s="35">
        <v>4</v>
      </c>
      <c r="F28" s="35">
        <v>5</v>
      </c>
      <c r="G28" s="35">
        <v>6</v>
      </c>
      <c r="H28" s="66"/>
      <c r="I28" s="41"/>
      <c r="J28" s="42"/>
      <c r="K28" s="42"/>
      <c r="L28" s="42"/>
      <c r="M28" s="42"/>
    </row>
    <row r="29" spans="2:13" s="44" customFormat="1" ht="18.75" customHeight="1">
      <c r="B29" s="173">
        <f>C29+D29+E29+F29</f>
        <v>14</v>
      </c>
      <c r="C29" s="172">
        <v>2</v>
      </c>
      <c r="D29" s="172">
        <v>3</v>
      </c>
      <c r="E29" s="172">
        <v>3</v>
      </c>
      <c r="F29" s="172">
        <v>6</v>
      </c>
      <c r="G29" s="172">
        <v>9</v>
      </c>
      <c r="H29" s="67"/>
      <c r="I29" s="45"/>
      <c r="J29" s="39"/>
      <c r="K29" s="39"/>
      <c r="L29" s="42"/>
      <c r="M29" s="42"/>
    </row>
    <row r="30" spans="3:14" s="37" customFormat="1" ht="16.5" customHeight="1">
      <c r="C30" s="38"/>
      <c r="D30" s="38"/>
      <c r="E30" s="38"/>
      <c r="F30" s="38"/>
      <c r="G30" s="38"/>
      <c r="H30" s="38"/>
      <c r="I30" s="38"/>
      <c r="J30" s="38"/>
      <c r="K30" s="38"/>
      <c r="L30" s="39"/>
      <c r="M30" s="39"/>
      <c r="N30" s="39"/>
    </row>
    <row r="31" spans="3:14" s="37" customFormat="1" ht="92.25" customHeight="1" hidden="1">
      <c r="C31" s="91" t="s">
        <v>322</v>
      </c>
      <c r="D31" s="38"/>
      <c r="E31" s="38"/>
      <c r="F31" s="38"/>
      <c r="G31" s="38"/>
      <c r="H31" s="38"/>
      <c r="I31" s="38"/>
      <c r="J31" s="38"/>
      <c r="K31" s="38"/>
      <c r="L31" s="39"/>
      <c r="M31" s="39"/>
      <c r="N31" s="39"/>
    </row>
    <row r="32" spans="3:14" s="37" customFormat="1" ht="16.5" customHeight="1" hidden="1">
      <c r="C32" s="91"/>
      <c r="D32" s="38"/>
      <c r="E32" s="38"/>
      <c r="F32" s="38"/>
      <c r="G32" s="38"/>
      <c r="H32" s="38"/>
      <c r="I32" s="38"/>
      <c r="J32" s="38"/>
      <c r="K32" s="38"/>
      <c r="L32" s="39"/>
      <c r="M32" s="39"/>
      <c r="N32" s="39"/>
    </row>
    <row r="33" spans="3:14" s="37" customFormat="1" ht="16.5" customHeight="1" hidden="1">
      <c r="C33" s="91" t="s">
        <v>175</v>
      </c>
      <c r="D33" s="38"/>
      <c r="E33" s="38"/>
      <c r="F33" s="38"/>
      <c r="G33" s="38"/>
      <c r="H33" s="38"/>
      <c r="I33" s="38"/>
      <c r="J33" s="38"/>
      <c r="K33" s="38"/>
      <c r="L33" s="39"/>
      <c r="M33" s="39"/>
      <c r="N33" s="39"/>
    </row>
    <row r="34" spans="3:14" s="37" customFormat="1" ht="24.75" customHeight="1" hidden="1">
      <c r="C34" s="91" t="s">
        <v>176</v>
      </c>
      <c r="D34" s="38"/>
      <c r="E34" s="38"/>
      <c r="F34" s="38"/>
      <c r="G34" s="38"/>
      <c r="H34" s="38"/>
      <c r="I34" s="38"/>
      <c r="J34" s="38"/>
      <c r="K34" s="38"/>
      <c r="L34" s="39"/>
      <c r="M34" s="39"/>
      <c r="N34" s="39"/>
    </row>
    <row r="35" spans="3:14" s="37" customFormat="1" ht="16.5" customHeight="1" hidden="1">
      <c r="C35" s="103" t="s">
        <v>323</v>
      </c>
      <c r="D35" s="104"/>
      <c r="E35" s="104"/>
      <c r="F35" s="104"/>
      <c r="G35" s="104"/>
      <c r="H35" s="104"/>
      <c r="I35" s="104"/>
      <c r="J35" s="38"/>
      <c r="K35" s="38"/>
      <c r="L35" s="39"/>
      <c r="M35" s="39"/>
      <c r="N35" s="39"/>
    </row>
    <row r="36" spans="3:14" s="37" customFormat="1" ht="16.5" customHeight="1" hidden="1">
      <c r="C36" s="105" t="s">
        <v>324</v>
      </c>
      <c r="D36" s="269" t="s">
        <v>177</v>
      </c>
      <c r="E36" s="269"/>
      <c r="F36" s="269"/>
      <c r="G36" s="269"/>
      <c r="H36" s="269"/>
      <c r="I36" s="104"/>
      <c r="J36" s="38"/>
      <c r="K36" s="38"/>
      <c r="L36" s="39"/>
      <c r="M36" s="39"/>
      <c r="N36" s="39"/>
    </row>
    <row r="37" spans="3:14" s="37" customFormat="1" ht="16.5" customHeight="1" hidden="1">
      <c r="C37" s="107" t="s">
        <v>325</v>
      </c>
      <c r="D37" s="104"/>
      <c r="E37" s="104"/>
      <c r="F37" s="104"/>
      <c r="G37" s="104"/>
      <c r="H37" s="104"/>
      <c r="I37" s="104"/>
      <c r="J37" s="38"/>
      <c r="K37" s="38"/>
      <c r="L37" s="39"/>
      <c r="M37" s="39"/>
      <c r="N37" s="39"/>
    </row>
    <row r="38" spans="3:14" s="37" customFormat="1" ht="16.5" customHeight="1" hidden="1">
      <c r="C38" s="105" t="s">
        <v>324</v>
      </c>
      <c r="D38" s="108" t="s">
        <v>330</v>
      </c>
      <c r="E38" s="109"/>
      <c r="F38" s="109"/>
      <c r="G38" s="109"/>
      <c r="H38" s="269"/>
      <c r="I38" s="269"/>
      <c r="J38" s="38"/>
      <c r="K38" s="38"/>
      <c r="L38" s="39"/>
      <c r="M38" s="39"/>
      <c r="N38" s="39"/>
    </row>
    <row r="39" spans="3:14" s="37" customFormat="1" ht="16.5" customHeight="1" hidden="1">
      <c r="C39" s="109" t="s">
        <v>326</v>
      </c>
      <c r="D39" s="269" t="s">
        <v>327</v>
      </c>
      <c r="E39" s="269"/>
      <c r="F39" s="269"/>
      <c r="G39" s="269"/>
      <c r="H39" s="269"/>
      <c r="I39" s="106"/>
      <c r="J39" s="38"/>
      <c r="K39" s="38"/>
      <c r="L39" s="39"/>
      <c r="M39" s="39"/>
      <c r="N39" s="39"/>
    </row>
    <row r="40" spans="3:14" s="37" customFormat="1" ht="16.5" customHeight="1" hidden="1">
      <c r="C40" s="105" t="s">
        <v>324</v>
      </c>
      <c r="D40" s="269" t="s">
        <v>328</v>
      </c>
      <c r="E40" s="269"/>
      <c r="F40" s="269"/>
      <c r="G40" s="269"/>
      <c r="H40" s="269"/>
      <c r="I40" s="106"/>
      <c r="J40" s="38"/>
      <c r="K40" s="38"/>
      <c r="L40" s="39"/>
      <c r="M40" s="39"/>
      <c r="N40" s="39"/>
    </row>
    <row r="41" spans="3:14" s="37" customFormat="1" ht="16.5" customHeight="1" hidden="1">
      <c r="C41" s="38"/>
      <c r="D41" s="38"/>
      <c r="E41" s="38"/>
      <c r="F41" s="38"/>
      <c r="G41" s="38"/>
      <c r="H41" s="38"/>
      <c r="I41" s="38"/>
      <c r="J41" s="38"/>
      <c r="K41" s="38"/>
      <c r="L41" s="39"/>
      <c r="M41" s="39"/>
      <c r="N41" s="39"/>
    </row>
    <row r="42" spans="3:14" s="37" customFormat="1" ht="16.5" customHeight="1" hidden="1">
      <c r="C42" s="38"/>
      <c r="D42" s="38"/>
      <c r="E42" s="38"/>
      <c r="F42" s="38"/>
      <c r="G42" s="38"/>
      <c r="H42" s="38"/>
      <c r="I42" s="38"/>
      <c r="J42" s="38"/>
      <c r="K42" s="38"/>
      <c r="L42" s="39"/>
      <c r="M42" s="39"/>
      <c r="N42" s="39"/>
    </row>
    <row r="43" spans="3:14" s="37" customFormat="1" ht="16.5" customHeight="1" hidden="1">
      <c r="C43" s="38"/>
      <c r="D43" s="38"/>
      <c r="E43" s="38"/>
      <c r="F43" s="38"/>
      <c r="G43" s="38"/>
      <c r="H43" s="38"/>
      <c r="I43" s="38"/>
      <c r="J43" s="38"/>
      <c r="K43" s="38"/>
      <c r="L43" s="39"/>
      <c r="M43" s="39"/>
      <c r="N43" s="39"/>
    </row>
    <row r="44" spans="3:14" s="37" customFormat="1" ht="16.5" customHeight="1" hidden="1">
      <c r="C44" s="38"/>
      <c r="D44" s="38"/>
      <c r="E44" s="38"/>
      <c r="F44" s="38"/>
      <c r="G44" s="38"/>
      <c r="H44" s="38"/>
      <c r="I44" s="38"/>
      <c r="J44" s="38"/>
      <c r="K44" s="38"/>
      <c r="L44" s="39"/>
      <c r="M44" s="39"/>
      <c r="N44" s="39"/>
    </row>
    <row r="45" spans="3:14" s="37" customFormat="1" ht="16.5" customHeight="1" hidden="1">
      <c r="C45" s="38"/>
      <c r="D45" s="38"/>
      <c r="E45" s="38"/>
      <c r="F45" s="38"/>
      <c r="G45" s="38"/>
      <c r="H45" s="38"/>
      <c r="I45" s="38"/>
      <c r="J45" s="38"/>
      <c r="K45" s="38"/>
      <c r="L45" s="39"/>
      <c r="M45" s="39"/>
      <c r="N45" s="39"/>
    </row>
    <row r="46" spans="3:14" s="37" customFormat="1" ht="16.5" customHeight="1" hidden="1">
      <c r="C46" s="38"/>
      <c r="D46" s="38"/>
      <c r="E46" s="38"/>
      <c r="F46" s="38"/>
      <c r="G46" s="38"/>
      <c r="H46" s="38"/>
      <c r="I46" s="38"/>
      <c r="J46" s="38"/>
      <c r="K46" s="38"/>
      <c r="L46" s="39"/>
      <c r="M46" s="39"/>
      <c r="N46" s="39"/>
    </row>
    <row r="47" spans="3:14" s="37" customFormat="1" ht="16.5" customHeight="1" hidden="1">
      <c r="C47" s="38"/>
      <c r="D47" s="38"/>
      <c r="E47" s="38"/>
      <c r="F47" s="38"/>
      <c r="G47" s="38"/>
      <c r="H47" s="38"/>
      <c r="I47" s="38"/>
      <c r="J47" s="38"/>
      <c r="K47" s="38"/>
      <c r="L47" s="39"/>
      <c r="M47" s="39"/>
      <c r="N47" s="39"/>
    </row>
    <row r="48" spans="3:14" s="37" customFormat="1" ht="16.5" customHeight="1" hidden="1">
      <c r="C48" s="38"/>
      <c r="D48" s="38"/>
      <c r="E48" s="38"/>
      <c r="F48" s="38"/>
      <c r="G48" s="38"/>
      <c r="H48" s="38"/>
      <c r="I48" s="38"/>
      <c r="J48" s="38"/>
      <c r="K48" s="38"/>
      <c r="L48" s="39"/>
      <c r="M48" s="39"/>
      <c r="N48" s="39"/>
    </row>
    <row r="49" spans="3:14" s="37" customFormat="1" ht="16.5" customHeight="1" hidden="1">
      <c r="C49" s="38"/>
      <c r="D49" s="38"/>
      <c r="E49" s="38"/>
      <c r="F49" s="38"/>
      <c r="G49" s="38"/>
      <c r="H49" s="38"/>
      <c r="I49" s="38"/>
      <c r="J49" s="38"/>
      <c r="K49" s="38"/>
      <c r="L49" s="39"/>
      <c r="M49" s="39"/>
      <c r="N49" s="39"/>
    </row>
    <row r="50" spans="3:14" s="37" customFormat="1" ht="16.5" customHeight="1" hidden="1">
      <c r="C50" s="38"/>
      <c r="D50" s="38"/>
      <c r="E50" s="38"/>
      <c r="F50" s="38"/>
      <c r="G50" s="38"/>
      <c r="H50" s="38"/>
      <c r="I50" s="38"/>
      <c r="J50" s="38"/>
      <c r="K50" s="38"/>
      <c r="L50" s="39"/>
      <c r="M50" s="39"/>
      <c r="N50" s="39"/>
    </row>
    <row r="51" spans="3:14" s="37" customFormat="1" ht="16.5" customHeight="1" hidden="1">
      <c r="C51" s="38"/>
      <c r="D51" s="38"/>
      <c r="E51" s="38"/>
      <c r="F51" s="38"/>
      <c r="G51" s="38"/>
      <c r="H51" s="38"/>
      <c r="I51" s="38"/>
      <c r="J51" s="38"/>
      <c r="K51" s="38"/>
      <c r="L51" s="39"/>
      <c r="M51" s="39"/>
      <c r="N51" s="39"/>
    </row>
    <row r="52" spans="3:14" s="37" customFormat="1" ht="16.5" customHeight="1" hidden="1">
      <c r="C52" s="38"/>
      <c r="D52" s="38"/>
      <c r="E52" s="38"/>
      <c r="F52" s="38"/>
      <c r="G52" s="38"/>
      <c r="H52" s="38"/>
      <c r="I52" s="38"/>
      <c r="J52" s="38"/>
      <c r="K52" s="38"/>
      <c r="L52" s="39"/>
      <c r="M52" s="39"/>
      <c r="N52" s="39"/>
    </row>
    <row r="53" spans="3:14" s="37" customFormat="1" ht="16.5" customHeight="1" hidden="1">
      <c r="C53" s="38"/>
      <c r="D53" s="38"/>
      <c r="E53" s="38"/>
      <c r="F53" s="38"/>
      <c r="G53" s="38"/>
      <c r="H53" s="38"/>
      <c r="I53" s="38"/>
      <c r="J53" s="38"/>
      <c r="K53" s="38"/>
      <c r="L53" s="39"/>
      <c r="M53" s="39"/>
      <c r="N53" s="39"/>
    </row>
    <row r="54" spans="3:14" s="37" customFormat="1" ht="16.5" customHeight="1" hidden="1">
      <c r="C54" s="38"/>
      <c r="D54" s="38"/>
      <c r="E54" s="38"/>
      <c r="F54" s="38"/>
      <c r="G54" s="38"/>
      <c r="H54" s="38"/>
      <c r="I54" s="38"/>
      <c r="J54" s="38"/>
      <c r="K54" s="38"/>
      <c r="L54" s="39"/>
      <c r="M54" s="39"/>
      <c r="N54" s="39"/>
    </row>
    <row r="55" ht="12.75" hidden="1"/>
    <row r="56" ht="12.75" hidden="1"/>
    <row r="57" ht="12.75" hidden="1"/>
    <row r="58" ht="12.75" hidden="1"/>
    <row r="59" ht="12.75" hidden="1"/>
    <row r="60" ht="12.75" hidden="1"/>
    <row r="61" ht="12.75" hidden="1"/>
    <row r="62" ht="18.75" hidden="1">
      <c r="D62" s="89" t="s">
        <v>4</v>
      </c>
    </row>
    <row r="63" ht="18.75" hidden="1">
      <c r="C63" s="110" t="s">
        <v>458</v>
      </c>
    </row>
    <row r="64" ht="12.75" hidden="1">
      <c r="C64" s="111" t="s">
        <v>459</v>
      </c>
    </row>
    <row r="65" ht="18.75" hidden="1">
      <c r="C65" s="110" t="s">
        <v>460</v>
      </c>
    </row>
    <row r="66" ht="18.75" hidden="1">
      <c r="C66" s="110" t="s">
        <v>461</v>
      </c>
    </row>
    <row r="67" ht="15.75" hidden="1">
      <c r="C67" s="112"/>
    </row>
    <row r="68" ht="18.75" hidden="1">
      <c r="C68" s="110" t="s">
        <v>665</v>
      </c>
    </row>
    <row r="69" ht="18.75" hidden="1">
      <c r="C69" s="110" t="s">
        <v>666</v>
      </c>
    </row>
    <row r="70" ht="12.75" hidden="1">
      <c r="C70" s="111" t="s">
        <v>667</v>
      </c>
    </row>
    <row r="71" ht="18.75" hidden="1">
      <c r="C71" s="110" t="s">
        <v>668</v>
      </c>
    </row>
    <row r="72" ht="33.75" customHeight="1" hidden="1">
      <c r="C72" s="110" t="s">
        <v>669</v>
      </c>
    </row>
    <row r="73" ht="22.5" customHeight="1" hidden="1">
      <c r="C73" s="110" t="s">
        <v>5</v>
      </c>
    </row>
    <row r="74" ht="18.75" hidden="1">
      <c r="C74" s="110" t="s">
        <v>670</v>
      </c>
    </row>
    <row r="75" ht="18.75" hidden="1">
      <c r="C75" s="110" t="s">
        <v>671</v>
      </c>
    </row>
    <row r="76" ht="18.75" hidden="1">
      <c r="C76" s="110" t="s">
        <v>672</v>
      </c>
    </row>
    <row r="77" ht="35.25" customHeight="1" hidden="1">
      <c r="C77" s="110" t="s">
        <v>673</v>
      </c>
    </row>
    <row r="78" ht="18.75" hidden="1">
      <c r="C78" s="110" t="s">
        <v>674</v>
      </c>
    </row>
    <row r="79" ht="12.75" hidden="1">
      <c r="C79" s="111" t="s">
        <v>676</v>
      </c>
    </row>
    <row r="80" ht="18.75" hidden="1">
      <c r="C80" s="110" t="s">
        <v>677</v>
      </c>
    </row>
    <row r="81" ht="15.75" hidden="1">
      <c r="C81" s="112"/>
    </row>
    <row r="82" ht="12.75" hidden="1">
      <c r="C82" s="113"/>
    </row>
    <row r="83" ht="12.75" hidden="1">
      <c r="C83" s="113"/>
    </row>
    <row r="84" ht="12.75" hidden="1">
      <c r="C84" s="111" t="s">
        <v>678</v>
      </c>
    </row>
    <row r="85" ht="12.75" hidden="1">
      <c r="C85" s="111" t="s">
        <v>679</v>
      </c>
    </row>
    <row r="86" ht="12.75" hidden="1">
      <c r="C86" s="111" t="s">
        <v>0</v>
      </c>
    </row>
    <row r="87" ht="12.75" hidden="1">
      <c r="C87" s="111" t="s">
        <v>1</v>
      </c>
    </row>
    <row r="88" ht="12.75" hidden="1">
      <c r="C88" s="111" t="s">
        <v>2</v>
      </c>
    </row>
    <row r="89" ht="12.75" hidden="1">
      <c r="C89" s="111" t="s">
        <v>3</v>
      </c>
    </row>
    <row r="90" ht="12.75" hidden="1">
      <c r="C90" s="88"/>
    </row>
    <row r="91" ht="12.75" hidden="1">
      <c r="C91" s="88"/>
    </row>
    <row r="92" ht="12.75" hidden="1">
      <c r="C92" s="88"/>
    </row>
    <row r="93" ht="12.75" hidden="1">
      <c r="C93" s="88"/>
    </row>
    <row r="94" ht="12.75" hidden="1">
      <c r="C94" s="88"/>
    </row>
    <row r="95" ht="12.75" hidden="1">
      <c r="C95" s="88"/>
    </row>
    <row r="96" ht="12.75" hidden="1">
      <c r="C96" s="88"/>
    </row>
    <row r="97" ht="12.75" hidden="1">
      <c r="C97" s="88"/>
    </row>
    <row r="98" ht="12.75" hidden="1">
      <c r="C98" s="88"/>
    </row>
    <row r="99" ht="12.75" hidden="1">
      <c r="C99" s="88"/>
    </row>
    <row r="100" ht="12.75" hidden="1">
      <c r="C100" s="88"/>
    </row>
    <row r="101" ht="12.75" hidden="1">
      <c r="C101" s="88"/>
    </row>
    <row r="102" ht="12.75" hidden="1">
      <c r="C102" s="88"/>
    </row>
    <row r="103" ht="12.75" hidden="1">
      <c r="C103" s="88"/>
    </row>
    <row r="104" ht="12.75" hidden="1">
      <c r="C104" s="88"/>
    </row>
    <row r="105" ht="12.75" hidden="1">
      <c r="C105" s="88"/>
    </row>
    <row r="106" ht="12.75" hidden="1">
      <c r="C106" s="88"/>
    </row>
    <row r="107" ht="12.75" hidden="1">
      <c r="C107" s="88"/>
    </row>
    <row r="108" ht="12.75" hidden="1">
      <c r="C108" s="88"/>
    </row>
    <row r="109" ht="12.75" hidden="1">
      <c r="C109" s="88"/>
    </row>
    <row r="110" ht="12.75" hidden="1">
      <c r="C110" s="88"/>
    </row>
    <row r="111" ht="12.75" hidden="1">
      <c r="C111" s="88"/>
    </row>
    <row r="112" ht="12.75" hidden="1">
      <c r="C112" s="88"/>
    </row>
    <row r="113" ht="12.75" hidden="1">
      <c r="C113" s="88"/>
    </row>
    <row r="114" ht="12.75" hidden="1">
      <c r="C114" s="88"/>
    </row>
    <row r="115" ht="12.75" hidden="1">
      <c r="C115" s="88"/>
    </row>
    <row r="116" ht="12.75" hidden="1">
      <c r="C116" s="88"/>
    </row>
    <row r="117" ht="12.75" hidden="1">
      <c r="C117" s="88"/>
    </row>
    <row r="118" ht="12.75" hidden="1">
      <c r="C118" s="88"/>
    </row>
    <row r="119" ht="12.75" hidden="1">
      <c r="C119" s="88"/>
    </row>
    <row r="120" ht="12.75" hidden="1">
      <c r="C120" s="88"/>
    </row>
    <row r="121" ht="12.75" hidden="1">
      <c r="C121" s="88"/>
    </row>
    <row r="122" ht="12.75" hidden="1">
      <c r="C122" s="88"/>
    </row>
    <row r="123" ht="12.75" hidden="1">
      <c r="C123" s="88"/>
    </row>
    <row r="124" ht="12.75" hidden="1">
      <c r="C124" s="88"/>
    </row>
    <row r="125" ht="12.75" hidden="1">
      <c r="C125" s="88"/>
    </row>
    <row r="126" ht="12.75" hidden="1">
      <c r="C126" s="88"/>
    </row>
    <row r="127" ht="12.75" hidden="1">
      <c r="C127" s="88"/>
    </row>
    <row r="128" ht="12.75" hidden="1">
      <c r="C128" s="88"/>
    </row>
    <row r="129" ht="12.75" hidden="1">
      <c r="C129" s="88"/>
    </row>
    <row r="130" ht="12.75" hidden="1">
      <c r="C130" s="88"/>
    </row>
    <row r="131" ht="12.75" hidden="1">
      <c r="C131" s="88"/>
    </row>
    <row r="132" ht="12.75" hidden="1">
      <c r="C132" s="88"/>
    </row>
    <row r="133" ht="12.75" hidden="1">
      <c r="C133" s="88"/>
    </row>
    <row r="134" ht="12.75" hidden="1">
      <c r="C134" s="88"/>
    </row>
    <row r="135" ht="12.75">
      <c r="C135" s="88"/>
    </row>
    <row r="136" ht="12.75">
      <c r="C136" s="88"/>
    </row>
    <row r="137" ht="12.75">
      <c r="C137" s="88"/>
    </row>
    <row r="138" ht="12.75">
      <c r="C138" s="88"/>
    </row>
    <row r="139" ht="12.75">
      <c r="C139" s="88"/>
    </row>
    <row r="140" ht="12.75">
      <c r="C140" s="88"/>
    </row>
    <row r="141" ht="12.75">
      <c r="C141" s="88"/>
    </row>
    <row r="142" ht="12.75">
      <c r="C142" s="88"/>
    </row>
    <row r="143" ht="12.75">
      <c r="C143" s="88"/>
    </row>
    <row r="144" ht="12.75">
      <c r="C144" s="88"/>
    </row>
  </sheetData>
  <sheetProtection/>
  <mergeCells count="44">
    <mergeCell ref="H38:I38"/>
    <mergeCell ref="D39:H39"/>
    <mergeCell ref="D40:H40"/>
    <mergeCell ref="K18:K19"/>
    <mergeCell ref="B23:L23"/>
    <mergeCell ref="B24:L24"/>
    <mergeCell ref="B25:F25"/>
    <mergeCell ref="G25:G27"/>
    <mergeCell ref="H25:H27"/>
    <mergeCell ref="B26:B27"/>
    <mergeCell ref="C26:C27"/>
    <mergeCell ref="D26:E26"/>
    <mergeCell ref="F26:F27"/>
    <mergeCell ref="B17:B19"/>
    <mergeCell ref="C17:D17"/>
    <mergeCell ref="E17:J17"/>
    <mergeCell ref="C18:C19"/>
    <mergeCell ref="D18:D19"/>
    <mergeCell ref="E18:F18"/>
    <mergeCell ref="G18:G19"/>
    <mergeCell ref="I18:I19"/>
    <mergeCell ref="J18:J19"/>
    <mergeCell ref="I4:K4"/>
    <mergeCell ref="B5:N5"/>
    <mergeCell ref="C6:C7"/>
    <mergeCell ref="D6:D7"/>
    <mergeCell ref="E6:H6"/>
    <mergeCell ref="L6:L7"/>
    <mergeCell ref="M6:M7"/>
    <mergeCell ref="N6:N7"/>
    <mergeCell ref="B2:E2"/>
    <mergeCell ref="F2:K2"/>
    <mergeCell ref="B3:E3"/>
    <mergeCell ref="I3:K3"/>
    <mergeCell ref="A6:A7"/>
    <mergeCell ref="B6:B7"/>
    <mergeCell ref="D36:H36"/>
    <mergeCell ref="B14:L14"/>
    <mergeCell ref="B15:M15"/>
    <mergeCell ref="B16:M16"/>
    <mergeCell ref="K6:K7"/>
    <mergeCell ref="J6:J7"/>
    <mergeCell ref="I6:I7"/>
    <mergeCell ref="H18:H19"/>
  </mergeCells>
  <conditionalFormatting sqref="B21:J21 C9:N12 B29:G29">
    <cfRule type="cellIs" priority="1" dxfId="0" operator="lessThan" stopIfTrue="1">
      <formula>0</formula>
    </cfRule>
  </conditionalFormatting>
  <hyperlinks>
    <hyperlink ref="C64" location="_ftn1" display="_ftn1"/>
    <hyperlink ref="C70" location="_ftn5" display="_ftn5"/>
    <hyperlink ref="C79" location="_ftn6" display="_ftn6"/>
    <hyperlink ref="C84" location="_ftnref1" display="_ftnref1"/>
    <hyperlink ref="C85" location="_ftnref2" display="_ftnref2"/>
    <hyperlink ref="C86" location="_ftnref3" display="_ftnref3"/>
    <hyperlink ref="C87" location="_ftnref4" display="_ftnref4"/>
    <hyperlink ref="C88" location="_ftnref5" display="_ftnref5"/>
    <hyperlink ref="C89" location="_ftnref6" display="_ftnref6"/>
  </hyperlinks>
  <printOptions/>
  <pageMargins left="0.7874015748031497" right="0.15748031496062992" top="0.3937007874015748" bottom="0" header="0" footer="0"/>
  <pageSetup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codeName="Sheet7">
    <tabColor indexed="26"/>
    <pageSetUpPr fitToPage="1"/>
  </sheetPr>
  <dimension ref="A1:AH146"/>
  <sheetViews>
    <sheetView showGridLines="0" showZeros="0" zoomScale="75" zoomScaleNormal="75" zoomScaleSheetLayoutView="50" workbookViewId="0" topLeftCell="A1">
      <pane xSplit="4" ySplit="9" topLeftCell="M28" activePane="bottomRight" state="frozen"/>
      <selection pane="topLeft" activeCell="A1" sqref="A1"/>
      <selection pane="topRight" activeCell="E1" sqref="E1"/>
      <selection pane="bottomLeft" activeCell="A10" sqref="A10"/>
      <selection pane="bottomRight" activeCell="AE10" sqref="AE10:AH33"/>
    </sheetView>
  </sheetViews>
  <sheetFormatPr defaultColWidth="9.140625" defaultRowHeight="25.5" customHeight="1"/>
  <cols>
    <col min="1" max="1" width="10.7109375" style="27" customWidth="1"/>
    <col min="2" max="2" width="28.28125" style="51" customWidth="1"/>
    <col min="3" max="3" width="17.28125" style="55" customWidth="1"/>
    <col min="4" max="4" width="4.140625" style="69" customWidth="1"/>
    <col min="5" max="5" width="10.140625" style="27" customWidth="1"/>
    <col min="6" max="6" width="6.421875" style="27" customWidth="1"/>
    <col min="7" max="7" width="8.140625" style="27" customWidth="1"/>
    <col min="8" max="8" width="7.421875" style="27" customWidth="1"/>
    <col min="9" max="9" width="7.140625" style="27" customWidth="1"/>
    <col min="10" max="10" width="7.28125" style="27" customWidth="1"/>
    <col min="11" max="11" width="7.00390625" style="27" customWidth="1"/>
    <col min="12" max="13" width="7.8515625" style="27" customWidth="1"/>
    <col min="14" max="14" width="7.28125" style="27" customWidth="1"/>
    <col min="15" max="15" width="6.421875" style="27" customWidth="1"/>
    <col min="16" max="16" width="8.7109375" style="27" customWidth="1"/>
    <col min="17" max="17" width="9.28125" style="27" customWidth="1"/>
    <col min="18" max="18" width="9.00390625" style="27" customWidth="1"/>
    <col min="19" max="19" width="8.00390625" style="27" customWidth="1"/>
    <col min="20" max="20" width="8.421875" style="27" customWidth="1"/>
    <col min="21" max="21" width="7.421875" style="27" customWidth="1"/>
    <col min="22" max="23" width="7.00390625" style="27" customWidth="1"/>
    <col min="24" max="24" width="7.57421875" style="27" customWidth="1"/>
    <col min="25" max="25" width="8.421875" style="27" customWidth="1"/>
    <col min="26" max="26" width="7.8515625" style="27" customWidth="1"/>
    <col min="27" max="27" width="9.28125" style="27" customWidth="1"/>
    <col min="28" max="28" width="10.57421875" style="27" customWidth="1"/>
    <col min="29" max="29" width="9.7109375" style="27" customWidth="1"/>
    <col min="30" max="30" width="11.00390625" style="27" bestFit="1" customWidth="1"/>
    <col min="31" max="31" width="15.57421875" style="27" customWidth="1"/>
    <col min="32" max="32" width="8.57421875" style="27" customWidth="1"/>
    <col min="33" max="33" width="9.57421875" style="27" customWidth="1"/>
    <col min="34" max="34" width="7.28125" style="27" customWidth="1"/>
    <col min="35" max="16384" width="13.140625" style="27" customWidth="1"/>
  </cols>
  <sheetData>
    <row r="1" ht="8.25" customHeight="1">
      <c r="B1" s="27"/>
    </row>
    <row r="2" spans="1:29" ht="15" customHeight="1">
      <c r="A2" s="86" t="s">
        <v>270</v>
      </c>
      <c r="B2" s="74"/>
      <c r="C2" s="74"/>
      <c r="D2" s="152"/>
      <c r="E2" s="332" t="str">
        <f>IF('Титул ф.16'!D22=0," ",'Титул ф.16'!D22)</f>
        <v>УСД в Республике Татарстан</v>
      </c>
      <c r="F2" s="333"/>
      <c r="G2" s="333"/>
      <c r="H2" s="333"/>
      <c r="I2" s="333"/>
      <c r="J2" s="333"/>
      <c r="K2" s="333"/>
      <c r="L2" s="333"/>
      <c r="M2" s="333"/>
      <c r="N2" s="334"/>
      <c r="Y2" s="29"/>
      <c r="Z2" s="46"/>
      <c r="AA2" s="46"/>
      <c r="AB2" s="47"/>
      <c r="AC2" s="47"/>
    </row>
    <row r="3" spans="1:16" ht="42.75" customHeight="1">
      <c r="A3" s="323" t="s">
        <v>178</v>
      </c>
      <c r="B3" s="323"/>
      <c r="C3" s="323"/>
      <c r="D3" s="323"/>
      <c r="E3" s="323"/>
      <c r="F3" s="323"/>
      <c r="G3" s="323"/>
      <c r="H3" s="323"/>
      <c r="I3" s="323"/>
      <c r="J3" s="323"/>
      <c r="K3" s="323"/>
      <c r="L3" s="323"/>
      <c r="M3" s="323"/>
      <c r="N3" s="323"/>
      <c r="O3" s="323"/>
      <c r="P3" s="114"/>
    </row>
    <row r="4" spans="1:34" ht="31.5" customHeight="1" thickBot="1">
      <c r="A4" s="324" t="s">
        <v>179</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row>
    <row r="5" spans="1:34" s="48" customFormat="1" ht="29.25" customHeight="1">
      <c r="A5" s="317" t="s">
        <v>180</v>
      </c>
      <c r="B5" s="318"/>
      <c r="C5" s="316" t="s">
        <v>181</v>
      </c>
      <c r="D5" s="307" t="s">
        <v>288</v>
      </c>
      <c r="E5" s="315" t="s">
        <v>182</v>
      </c>
      <c r="F5" s="325" t="s">
        <v>426</v>
      </c>
      <c r="G5" s="325"/>
      <c r="H5" s="325"/>
      <c r="I5" s="325"/>
      <c r="J5" s="325"/>
      <c r="K5" s="325"/>
      <c r="L5" s="325"/>
      <c r="M5" s="325"/>
      <c r="N5" s="325"/>
      <c r="O5" s="325"/>
      <c r="P5" s="325"/>
      <c r="Q5" s="325"/>
      <c r="R5" s="325"/>
      <c r="S5" s="325" t="s">
        <v>183</v>
      </c>
      <c r="T5" s="325"/>
      <c r="U5" s="325"/>
      <c r="V5" s="325"/>
      <c r="W5" s="325"/>
      <c r="X5" s="325"/>
      <c r="Y5" s="315" t="s">
        <v>289</v>
      </c>
      <c r="Z5" s="315"/>
      <c r="AA5" s="326" t="s">
        <v>161</v>
      </c>
      <c r="AB5" s="315" t="s">
        <v>184</v>
      </c>
      <c r="AC5" s="315" t="s">
        <v>185</v>
      </c>
      <c r="AD5" s="329" t="s">
        <v>290</v>
      </c>
      <c r="AE5" s="315" t="s">
        <v>186</v>
      </c>
      <c r="AF5" s="315"/>
      <c r="AG5" s="315"/>
      <c r="AH5" s="335"/>
    </row>
    <row r="6" spans="1:34" s="48" customFormat="1" ht="21" customHeight="1">
      <c r="A6" s="319"/>
      <c r="B6" s="320"/>
      <c r="C6" s="290"/>
      <c r="D6" s="308"/>
      <c r="E6" s="268"/>
      <c r="F6" s="290" t="s">
        <v>291</v>
      </c>
      <c r="G6" s="290"/>
      <c r="H6" s="290"/>
      <c r="I6" s="290"/>
      <c r="J6" s="290"/>
      <c r="K6" s="290"/>
      <c r="L6" s="290"/>
      <c r="M6" s="290"/>
      <c r="N6" s="290" t="s">
        <v>292</v>
      </c>
      <c r="O6" s="290"/>
      <c r="P6" s="290"/>
      <c r="Q6" s="290"/>
      <c r="R6" s="290"/>
      <c r="S6" s="310" t="s">
        <v>291</v>
      </c>
      <c r="T6" s="310"/>
      <c r="U6" s="310"/>
      <c r="V6" s="310"/>
      <c r="W6" s="310" t="s">
        <v>187</v>
      </c>
      <c r="X6" s="310" t="s">
        <v>188</v>
      </c>
      <c r="Y6" s="268"/>
      <c r="Z6" s="268"/>
      <c r="AA6" s="310"/>
      <c r="AB6" s="268"/>
      <c r="AC6" s="268"/>
      <c r="AD6" s="330"/>
      <c r="AE6" s="268"/>
      <c r="AF6" s="268"/>
      <c r="AG6" s="268"/>
      <c r="AH6" s="327"/>
    </row>
    <row r="7" spans="1:34" s="48" customFormat="1" ht="25.5" customHeight="1">
      <c r="A7" s="319"/>
      <c r="B7" s="320"/>
      <c r="C7" s="290"/>
      <c r="D7" s="308"/>
      <c r="E7" s="268"/>
      <c r="F7" s="268" t="s">
        <v>189</v>
      </c>
      <c r="G7" s="268" t="s">
        <v>293</v>
      </c>
      <c r="H7" s="340"/>
      <c r="I7" s="340"/>
      <c r="J7" s="268" t="s">
        <v>190</v>
      </c>
      <c r="K7" s="268" t="s">
        <v>191</v>
      </c>
      <c r="L7" s="268" t="s">
        <v>192</v>
      </c>
      <c r="M7" s="290" t="s">
        <v>424</v>
      </c>
      <c r="N7" s="268" t="s">
        <v>294</v>
      </c>
      <c r="O7" s="268"/>
      <c r="P7" s="268"/>
      <c r="Q7" s="268" t="s">
        <v>193</v>
      </c>
      <c r="R7" s="290" t="s">
        <v>424</v>
      </c>
      <c r="S7" s="310" t="s">
        <v>163</v>
      </c>
      <c r="T7" s="310" t="s">
        <v>164</v>
      </c>
      <c r="U7" s="310" t="s">
        <v>165</v>
      </c>
      <c r="V7" s="310" t="s">
        <v>166</v>
      </c>
      <c r="W7" s="310"/>
      <c r="X7" s="310"/>
      <c r="Y7" s="268"/>
      <c r="Z7" s="268"/>
      <c r="AA7" s="310"/>
      <c r="AB7" s="268"/>
      <c r="AC7" s="268"/>
      <c r="AD7" s="330"/>
      <c r="AE7" s="268" t="s">
        <v>295</v>
      </c>
      <c r="AF7" s="268" t="s">
        <v>162</v>
      </c>
      <c r="AG7" s="268" t="s">
        <v>194</v>
      </c>
      <c r="AH7" s="327" t="s">
        <v>195</v>
      </c>
    </row>
    <row r="8" spans="1:34" s="48" customFormat="1" ht="132" customHeight="1" thickBot="1">
      <c r="A8" s="321"/>
      <c r="B8" s="322"/>
      <c r="C8" s="296"/>
      <c r="D8" s="309"/>
      <c r="E8" s="312"/>
      <c r="F8" s="312"/>
      <c r="G8" s="133" t="s">
        <v>196</v>
      </c>
      <c r="H8" s="133" t="s">
        <v>197</v>
      </c>
      <c r="I8" s="133" t="s">
        <v>198</v>
      </c>
      <c r="J8" s="312"/>
      <c r="K8" s="312"/>
      <c r="L8" s="312"/>
      <c r="M8" s="296"/>
      <c r="N8" s="133" t="s">
        <v>199</v>
      </c>
      <c r="O8" s="133" t="s">
        <v>200</v>
      </c>
      <c r="P8" s="133" t="s">
        <v>201</v>
      </c>
      <c r="Q8" s="312"/>
      <c r="R8" s="296"/>
      <c r="S8" s="311"/>
      <c r="T8" s="311"/>
      <c r="U8" s="311"/>
      <c r="V8" s="311"/>
      <c r="W8" s="311"/>
      <c r="X8" s="311"/>
      <c r="Y8" s="133" t="s">
        <v>202</v>
      </c>
      <c r="Z8" s="133" t="s">
        <v>198</v>
      </c>
      <c r="AA8" s="311"/>
      <c r="AB8" s="312"/>
      <c r="AC8" s="312"/>
      <c r="AD8" s="331"/>
      <c r="AE8" s="312"/>
      <c r="AF8" s="312"/>
      <c r="AG8" s="312"/>
      <c r="AH8" s="328"/>
    </row>
    <row r="9" spans="1:34" s="48" customFormat="1" ht="10.5" customHeight="1" thickBot="1">
      <c r="A9" s="313" t="s">
        <v>296</v>
      </c>
      <c r="B9" s="314"/>
      <c r="C9" s="155" t="s">
        <v>297</v>
      </c>
      <c r="D9" s="155"/>
      <c r="E9" s="155">
        <v>1</v>
      </c>
      <c r="F9" s="155">
        <v>2</v>
      </c>
      <c r="G9" s="155">
        <v>3</v>
      </c>
      <c r="H9" s="155">
        <v>4</v>
      </c>
      <c r="I9" s="155">
        <v>5</v>
      </c>
      <c r="J9" s="155">
        <v>6</v>
      </c>
      <c r="K9" s="155">
        <v>7</v>
      </c>
      <c r="L9" s="155">
        <v>8</v>
      </c>
      <c r="M9" s="155">
        <v>9</v>
      </c>
      <c r="N9" s="155">
        <v>10</v>
      </c>
      <c r="O9" s="155">
        <v>11</v>
      </c>
      <c r="P9" s="155">
        <v>12</v>
      </c>
      <c r="Q9" s="155">
        <v>13</v>
      </c>
      <c r="R9" s="155">
        <v>14</v>
      </c>
      <c r="S9" s="155">
        <v>15</v>
      </c>
      <c r="T9" s="155">
        <v>16</v>
      </c>
      <c r="U9" s="155">
        <v>17</v>
      </c>
      <c r="V9" s="155">
        <v>18</v>
      </c>
      <c r="W9" s="155">
        <v>19</v>
      </c>
      <c r="X9" s="155">
        <v>20</v>
      </c>
      <c r="Y9" s="155">
        <v>21</v>
      </c>
      <c r="Z9" s="155">
        <v>22</v>
      </c>
      <c r="AA9" s="155">
        <v>23</v>
      </c>
      <c r="AB9" s="155">
        <v>24</v>
      </c>
      <c r="AC9" s="155">
        <v>25</v>
      </c>
      <c r="AD9" s="155">
        <v>26</v>
      </c>
      <c r="AE9" s="155">
        <v>27</v>
      </c>
      <c r="AF9" s="155">
        <v>28</v>
      </c>
      <c r="AG9" s="155">
        <v>29</v>
      </c>
      <c r="AH9" s="156">
        <v>30</v>
      </c>
    </row>
    <row r="10" spans="1:34" ht="36" customHeight="1">
      <c r="A10" s="341" t="s">
        <v>335</v>
      </c>
      <c r="B10" s="342"/>
      <c r="C10" s="135" t="s">
        <v>336</v>
      </c>
      <c r="D10" s="144">
        <v>1</v>
      </c>
      <c r="E10" s="174">
        <v>23</v>
      </c>
      <c r="F10" s="174">
        <v>1</v>
      </c>
      <c r="G10" s="174">
        <v>0</v>
      </c>
      <c r="H10" s="174">
        <v>0</v>
      </c>
      <c r="I10" s="174">
        <v>0</v>
      </c>
      <c r="J10" s="174">
        <v>0</v>
      </c>
      <c r="K10" s="174">
        <v>1</v>
      </c>
      <c r="L10" s="174">
        <v>1</v>
      </c>
      <c r="M10" s="175">
        <f>L10+K10+J10+I10+H10+G10+F10</f>
        <v>3</v>
      </c>
      <c r="N10" s="174">
        <v>0</v>
      </c>
      <c r="O10" s="174">
        <v>2</v>
      </c>
      <c r="P10" s="174">
        <v>0</v>
      </c>
      <c r="Q10" s="174">
        <v>6</v>
      </c>
      <c r="R10" s="176">
        <f>Q10+P10+O10+N10</f>
        <v>8</v>
      </c>
      <c r="S10" s="174">
        <v>0</v>
      </c>
      <c r="T10" s="174">
        <v>0</v>
      </c>
      <c r="U10" s="174">
        <v>0</v>
      </c>
      <c r="V10" s="174">
        <v>0</v>
      </c>
      <c r="W10" s="174">
        <v>0</v>
      </c>
      <c r="X10" s="175">
        <f>W10+V10+U10+T10+S10</f>
        <v>0</v>
      </c>
      <c r="Y10" s="174">
        <v>0</v>
      </c>
      <c r="Z10" s="174">
        <v>0</v>
      </c>
      <c r="AA10" s="174">
        <v>12</v>
      </c>
      <c r="AB10" s="174">
        <v>3</v>
      </c>
      <c r="AC10" s="174">
        <v>0</v>
      </c>
      <c r="AD10" s="176">
        <f aca="true" t="shared" si="0" ref="AD10:AD27">M10+R10+X10+Y10+Z10+AA10+AB10+AC10</f>
        <v>26</v>
      </c>
      <c r="AE10" s="174">
        <v>4</v>
      </c>
      <c r="AF10" s="174">
        <v>5</v>
      </c>
      <c r="AG10" s="174">
        <v>2</v>
      </c>
      <c r="AH10" s="177">
        <v>0</v>
      </c>
    </row>
    <row r="11" spans="1:34" ht="45" customHeight="1">
      <c r="A11" s="299" t="s">
        <v>298</v>
      </c>
      <c r="B11" s="300"/>
      <c r="C11" s="84" t="s">
        <v>589</v>
      </c>
      <c r="D11" s="116">
        <v>2</v>
      </c>
      <c r="E11" s="178">
        <v>7</v>
      </c>
      <c r="F11" s="178">
        <v>0</v>
      </c>
      <c r="G11" s="178">
        <v>0</v>
      </c>
      <c r="H11" s="178">
        <v>0</v>
      </c>
      <c r="I11" s="178">
        <v>0</v>
      </c>
      <c r="J11" s="178">
        <v>0</v>
      </c>
      <c r="K11" s="178">
        <v>0</v>
      </c>
      <c r="L11" s="178">
        <v>0</v>
      </c>
      <c r="M11" s="179">
        <f aca="true" t="shared" si="1" ref="M11:M33">L11+K11+J11+I11+H11+G11+F11</f>
        <v>0</v>
      </c>
      <c r="N11" s="178">
        <v>0</v>
      </c>
      <c r="O11" s="178">
        <v>2</v>
      </c>
      <c r="P11" s="178">
        <v>0</v>
      </c>
      <c r="Q11" s="178">
        <v>2</v>
      </c>
      <c r="R11" s="180">
        <f aca="true" t="shared" si="2" ref="R11:R26">Q11+P11+O11+N11</f>
        <v>4</v>
      </c>
      <c r="S11" s="178">
        <v>0</v>
      </c>
      <c r="T11" s="178">
        <v>0</v>
      </c>
      <c r="U11" s="178">
        <v>0</v>
      </c>
      <c r="V11" s="178">
        <v>0</v>
      </c>
      <c r="W11" s="178">
        <v>0</v>
      </c>
      <c r="X11" s="179">
        <f aca="true" t="shared" si="3" ref="X11:X33">W11+V11+U11+T11+S11</f>
        <v>0</v>
      </c>
      <c r="Y11" s="178">
        <v>0</v>
      </c>
      <c r="Z11" s="178">
        <v>1</v>
      </c>
      <c r="AA11" s="178">
        <v>2</v>
      </c>
      <c r="AB11" s="178">
        <v>0</v>
      </c>
      <c r="AC11" s="178">
        <v>0</v>
      </c>
      <c r="AD11" s="180">
        <f t="shared" si="0"/>
        <v>7</v>
      </c>
      <c r="AE11" s="178">
        <v>0</v>
      </c>
      <c r="AF11" s="178">
        <v>4</v>
      </c>
      <c r="AG11" s="178">
        <v>0</v>
      </c>
      <c r="AH11" s="181">
        <v>0</v>
      </c>
    </row>
    <row r="12" spans="1:34" ht="60.75" customHeight="1">
      <c r="A12" s="299" t="s">
        <v>299</v>
      </c>
      <c r="B12" s="300"/>
      <c r="C12" s="84">
        <v>133</v>
      </c>
      <c r="D12" s="116">
        <v>3</v>
      </c>
      <c r="E12" s="178">
        <v>0</v>
      </c>
      <c r="F12" s="178">
        <v>0</v>
      </c>
      <c r="G12" s="178">
        <v>0</v>
      </c>
      <c r="H12" s="178">
        <v>0</v>
      </c>
      <c r="I12" s="178">
        <v>0</v>
      </c>
      <c r="J12" s="178">
        <v>0</v>
      </c>
      <c r="K12" s="178">
        <v>0</v>
      </c>
      <c r="L12" s="178">
        <v>0</v>
      </c>
      <c r="M12" s="179">
        <f t="shared" si="1"/>
        <v>0</v>
      </c>
      <c r="N12" s="178">
        <v>0</v>
      </c>
      <c r="O12" s="178">
        <v>0</v>
      </c>
      <c r="P12" s="178">
        <v>0</v>
      </c>
      <c r="Q12" s="178">
        <v>0</v>
      </c>
      <c r="R12" s="180">
        <f t="shared" si="2"/>
        <v>0</v>
      </c>
      <c r="S12" s="178">
        <v>0</v>
      </c>
      <c r="T12" s="178">
        <v>0</v>
      </c>
      <c r="U12" s="178">
        <v>0</v>
      </c>
      <c r="V12" s="178">
        <v>0</v>
      </c>
      <c r="W12" s="178">
        <v>0</v>
      </c>
      <c r="X12" s="179">
        <f t="shared" si="3"/>
        <v>0</v>
      </c>
      <c r="Y12" s="178">
        <v>0</v>
      </c>
      <c r="Z12" s="178">
        <v>0</v>
      </c>
      <c r="AA12" s="178">
        <v>0</v>
      </c>
      <c r="AB12" s="178">
        <v>0</v>
      </c>
      <c r="AC12" s="178">
        <v>0</v>
      </c>
      <c r="AD12" s="180">
        <f t="shared" si="0"/>
        <v>0</v>
      </c>
      <c r="AE12" s="178">
        <v>0</v>
      </c>
      <c r="AF12" s="178">
        <v>0</v>
      </c>
      <c r="AG12" s="178">
        <v>0</v>
      </c>
      <c r="AH12" s="181">
        <v>0</v>
      </c>
    </row>
    <row r="13" spans="1:34" ht="18" customHeight="1">
      <c r="A13" s="299" t="s">
        <v>300</v>
      </c>
      <c r="B13" s="300"/>
      <c r="C13" s="84" t="s">
        <v>234</v>
      </c>
      <c r="D13" s="116">
        <v>4</v>
      </c>
      <c r="E13" s="178">
        <v>85</v>
      </c>
      <c r="F13" s="178">
        <v>0</v>
      </c>
      <c r="G13" s="178">
        <v>0</v>
      </c>
      <c r="H13" s="178">
        <v>0</v>
      </c>
      <c r="I13" s="178">
        <v>1</v>
      </c>
      <c r="J13" s="178">
        <v>0</v>
      </c>
      <c r="K13" s="178">
        <v>4</v>
      </c>
      <c r="L13" s="178">
        <v>0</v>
      </c>
      <c r="M13" s="179">
        <f t="shared" si="1"/>
        <v>5</v>
      </c>
      <c r="N13" s="178">
        <v>0</v>
      </c>
      <c r="O13" s="178">
        <v>1</v>
      </c>
      <c r="P13" s="178">
        <v>0</v>
      </c>
      <c r="Q13" s="178">
        <v>28</v>
      </c>
      <c r="R13" s="180">
        <f t="shared" si="2"/>
        <v>29</v>
      </c>
      <c r="S13" s="178">
        <v>0</v>
      </c>
      <c r="T13" s="178">
        <v>0</v>
      </c>
      <c r="U13" s="178">
        <v>0</v>
      </c>
      <c r="V13" s="178">
        <v>0</v>
      </c>
      <c r="W13" s="178">
        <v>0</v>
      </c>
      <c r="X13" s="179">
        <f t="shared" si="3"/>
        <v>0</v>
      </c>
      <c r="Y13" s="178">
        <v>0</v>
      </c>
      <c r="Z13" s="178">
        <v>0</v>
      </c>
      <c r="AA13" s="178">
        <v>44</v>
      </c>
      <c r="AB13" s="178">
        <v>13</v>
      </c>
      <c r="AC13" s="178">
        <v>3</v>
      </c>
      <c r="AD13" s="180">
        <f t="shared" si="0"/>
        <v>94</v>
      </c>
      <c r="AE13" s="178">
        <v>3</v>
      </c>
      <c r="AF13" s="178">
        <v>21</v>
      </c>
      <c r="AG13" s="178">
        <v>8</v>
      </c>
      <c r="AH13" s="181">
        <v>2</v>
      </c>
    </row>
    <row r="14" spans="1:34" ht="18" customHeight="1">
      <c r="A14" s="299" t="s">
        <v>301</v>
      </c>
      <c r="B14" s="300"/>
      <c r="C14" s="84" t="s">
        <v>235</v>
      </c>
      <c r="D14" s="116">
        <v>5</v>
      </c>
      <c r="E14" s="178">
        <v>19</v>
      </c>
      <c r="F14" s="178">
        <v>0</v>
      </c>
      <c r="G14" s="178">
        <v>0</v>
      </c>
      <c r="H14" s="178">
        <v>0</v>
      </c>
      <c r="I14" s="178">
        <v>0</v>
      </c>
      <c r="J14" s="178">
        <v>0</v>
      </c>
      <c r="K14" s="178">
        <v>0</v>
      </c>
      <c r="L14" s="178">
        <v>0</v>
      </c>
      <c r="M14" s="179">
        <f t="shared" si="1"/>
        <v>0</v>
      </c>
      <c r="N14" s="178">
        <v>1</v>
      </c>
      <c r="O14" s="178">
        <v>0</v>
      </c>
      <c r="P14" s="178">
        <v>0</v>
      </c>
      <c r="Q14" s="178">
        <v>6</v>
      </c>
      <c r="R14" s="180">
        <f t="shared" si="2"/>
        <v>7</v>
      </c>
      <c r="S14" s="178">
        <v>0</v>
      </c>
      <c r="T14" s="178">
        <v>0</v>
      </c>
      <c r="U14" s="178">
        <v>0</v>
      </c>
      <c r="V14" s="178">
        <v>0</v>
      </c>
      <c r="W14" s="178">
        <v>0</v>
      </c>
      <c r="X14" s="179">
        <f t="shared" si="3"/>
        <v>0</v>
      </c>
      <c r="Y14" s="178">
        <v>0</v>
      </c>
      <c r="Z14" s="178">
        <v>0</v>
      </c>
      <c r="AA14" s="178">
        <v>10</v>
      </c>
      <c r="AB14" s="178">
        <v>4</v>
      </c>
      <c r="AC14" s="178">
        <v>1</v>
      </c>
      <c r="AD14" s="180">
        <f t="shared" si="0"/>
        <v>22</v>
      </c>
      <c r="AE14" s="178">
        <v>1</v>
      </c>
      <c r="AF14" s="178">
        <v>3</v>
      </c>
      <c r="AG14" s="178">
        <v>1</v>
      </c>
      <c r="AH14" s="181">
        <v>2</v>
      </c>
    </row>
    <row r="15" spans="1:34" ht="18" customHeight="1">
      <c r="A15" s="299" t="s">
        <v>302</v>
      </c>
      <c r="B15" s="300"/>
      <c r="C15" s="84" t="s">
        <v>236</v>
      </c>
      <c r="D15" s="116">
        <v>6</v>
      </c>
      <c r="E15" s="178">
        <v>2</v>
      </c>
      <c r="F15" s="178">
        <v>0</v>
      </c>
      <c r="G15" s="178">
        <v>0</v>
      </c>
      <c r="H15" s="178">
        <v>0</v>
      </c>
      <c r="I15" s="178">
        <v>0</v>
      </c>
      <c r="J15" s="178">
        <v>0</v>
      </c>
      <c r="K15" s="178">
        <v>0</v>
      </c>
      <c r="L15" s="178">
        <v>0</v>
      </c>
      <c r="M15" s="179">
        <f t="shared" si="1"/>
        <v>0</v>
      </c>
      <c r="N15" s="178">
        <v>0</v>
      </c>
      <c r="O15" s="178">
        <v>0</v>
      </c>
      <c r="P15" s="178">
        <v>0</v>
      </c>
      <c r="Q15" s="178">
        <v>0</v>
      </c>
      <c r="R15" s="180">
        <f t="shared" si="2"/>
        <v>0</v>
      </c>
      <c r="S15" s="178">
        <v>0</v>
      </c>
      <c r="T15" s="178">
        <v>0</v>
      </c>
      <c r="U15" s="178">
        <v>0</v>
      </c>
      <c r="V15" s="178">
        <v>0</v>
      </c>
      <c r="W15" s="178">
        <v>0</v>
      </c>
      <c r="X15" s="179">
        <f t="shared" si="3"/>
        <v>0</v>
      </c>
      <c r="Y15" s="178">
        <v>0</v>
      </c>
      <c r="Z15" s="178">
        <v>1</v>
      </c>
      <c r="AA15" s="178">
        <v>2</v>
      </c>
      <c r="AB15" s="178">
        <v>0</v>
      </c>
      <c r="AC15" s="178">
        <v>0</v>
      </c>
      <c r="AD15" s="180">
        <f t="shared" si="0"/>
        <v>3</v>
      </c>
      <c r="AE15" s="178">
        <v>0</v>
      </c>
      <c r="AF15" s="178">
        <v>0</v>
      </c>
      <c r="AG15" s="178">
        <v>0</v>
      </c>
      <c r="AH15" s="181">
        <v>0</v>
      </c>
    </row>
    <row r="16" spans="1:34" ht="79.5" customHeight="1">
      <c r="A16" s="299" t="s">
        <v>303</v>
      </c>
      <c r="B16" s="300"/>
      <c r="C16" s="84" t="s">
        <v>590</v>
      </c>
      <c r="D16" s="116">
        <v>7</v>
      </c>
      <c r="E16" s="178">
        <v>3</v>
      </c>
      <c r="F16" s="178">
        <v>0</v>
      </c>
      <c r="G16" s="178">
        <v>0</v>
      </c>
      <c r="H16" s="178">
        <v>0</v>
      </c>
      <c r="I16" s="178">
        <v>1</v>
      </c>
      <c r="J16" s="178">
        <v>0</v>
      </c>
      <c r="K16" s="178">
        <v>0</v>
      </c>
      <c r="L16" s="178">
        <v>0</v>
      </c>
      <c r="M16" s="179">
        <f t="shared" si="1"/>
        <v>1</v>
      </c>
      <c r="N16" s="178">
        <v>0</v>
      </c>
      <c r="O16" s="178">
        <v>0</v>
      </c>
      <c r="P16" s="178">
        <v>0</v>
      </c>
      <c r="Q16" s="178">
        <v>1</v>
      </c>
      <c r="R16" s="180">
        <f t="shared" si="2"/>
        <v>1</v>
      </c>
      <c r="S16" s="178">
        <v>0</v>
      </c>
      <c r="T16" s="178">
        <v>0</v>
      </c>
      <c r="U16" s="178">
        <v>0</v>
      </c>
      <c r="V16" s="178">
        <v>1</v>
      </c>
      <c r="W16" s="178">
        <v>0</v>
      </c>
      <c r="X16" s="179">
        <f t="shared" si="3"/>
        <v>1</v>
      </c>
      <c r="Y16" s="178">
        <v>0</v>
      </c>
      <c r="Z16" s="178">
        <v>0</v>
      </c>
      <c r="AA16" s="178">
        <v>0</v>
      </c>
      <c r="AB16" s="178">
        <v>0</v>
      </c>
      <c r="AC16" s="178">
        <v>0</v>
      </c>
      <c r="AD16" s="180">
        <f t="shared" si="0"/>
        <v>3</v>
      </c>
      <c r="AE16" s="178">
        <v>0</v>
      </c>
      <c r="AF16" s="178">
        <v>2</v>
      </c>
      <c r="AG16" s="178">
        <v>0</v>
      </c>
      <c r="AH16" s="181">
        <v>1</v>
      </c>
    </row>
    <row r="17" spans="1:34" ht="29.25" customHeight="1">
      <c r="A17" s="299" t="s">
        <v>304</v>
      </c>
      <c r="B17" s="300"/>
      <c r="C17" s="84" t="s">
        <v>337</v>
      </c>
      <c r="D17" s="116">
        <v>8</v>
      </c>
      <c r="E17" s="178">
        <v>7</v>
      </c>
      <c r="F17" s="178">
        <v>0</v>
      </c>
      <c r="G17" s="178">
        <v>0</v>
      </c>
      <c r="H17" s="178">
        <v>0</v>
      </c>
      <c r="I17" s="178">
        <v>0</v>
      </c>
      <c r="J17" s="178">
        <v>0</v>
      </c>
      <c r="K17" s="178">
        <v>0</v>
      </c>
      <c r="L17" s="178">
        <v>0</v>
      </c>
      <c r="M17" s="179">
        <f t="shared" si="1"/>
        <v>0</v>
      </c>
      <c r="N17" s="178">
        <v>0</v>
      </c>
      <c r="O17" s="178">
        <v>0</v>
      </c>
      <c r="P17" s="178">
        <v>0</v>
      </c>
      <c r="Q17" s="178">
        <v>2</v>
      </c>
      <c r="R17" s="180">
        <f t="shared" si="2"/>
        <v>2</v>
      </c>
      <c r="S17" s="178">
        <v>0</v>
      </c>
      <c r="T17" s="178">
        <v>0</v>
      </c>
      <c r="U17" s="178">
        <v>0</v>
      </c>
      <c r="V17" s="178">
        <v>0</v>
      </c>
      <c r="W17" s="178">
        <v>0</v>
      </c>
      <c r="X17" s="179">
        <f t="shared" si="3"/>
        <v>0</v>
      </c>
      <c r="Y17" s="178">
        <v>0</v>
      </c>
      <c r="Z17" s="178">
        <v>1</v>
      </c>
      <c r="AA17" s="178">
        <v>3</v>
      </c>
      <c r="AB17" s="178">
        <v>2</v>
      </c>
      <c r="AC17" s="178">
        <v>0</v>
      </c>
      <c r="AD17" s="180">
        <f t="shared" si="0"/>
        <v>8</v>
      </c>
      <c r="AE17" s="178">
        <v>0</v>
      </c>
      <c r="AF17" s="178">
        <v>2</v>
      </c>
      <c r="AG17" s="178">
        <v>0</v>
      </c>
      <c r="AH17" s="181">
        <v>0</v>
      </c>
    </row>
    <row r="18" spans="1:34" ht="45" customHeight="1">
      <c r="A18" s="299" t="s">
        <v>305</v>
      </c>
      <c r="B18" s="300"/>
      <c r="C18" s="84" t="s">
        <v>203</v>
      </c>
      <c r="D18" s="116">
        <v>9</v>
      </c>
      <c r="E18" s="178">
        <v>1</v>
      </c>
      <c r="F18" s="178">
        <v>0</v>
      </c>
      <c r="G18" s="178">
        <v>0</v>
      </c>
      <c r="H18" s="178">
        <v>0</v>
      </c>
      <c r="I18" s="178">
        <v>0</v>
      </c>
      <c r="J18" s="178">
        <v>0</v>
      </c>
      <c r="K18" s="178">
        <v>1</v>
      </c>
      <c r="L18" s="178">
        <v>0</v>
      </c>
      <c r="M18" s="179">
        <f t="shared" si="1"/>
        <v>1</v>
      </c>
      <c r="N18" s="178">
        <v>0</v>
      </c>
      <c r="O18" s="178">
        <v>0</v>
      </c>
      <c r="P18" s="178">
        <v>0</v>
      </c>
      <c r="Q18" s="178">
        <v>0</v>
      </c>
      <c r="R18" s="180">
        <f t="shared" si="2"/>
        <v>0</v>
      </c>
      <c r="S18" s="178">
        <v>0</v>
      </c>
      <c r="T18" s="178">
        <v>0</v>
      </c>
      <c r="U18" s="178">
        <v>0</v>
      </c>
      <c r="V18" s="178">
        <v>0</v>
      </c>
      <c r="W18" s="178">
        <v>0</v>
      </c>
      <c r="X18" s="179">
        <f t="shared" si="3"/>
        <v>0</v>
      </c>
      <c r="Y18" s="178">
        <v>0</v>
      </c>
      <c r="Z18" s="178">
        <v>0</v>
      </c>
      <c r="AA18" s="178">
        <v>0</v>
      </c>
      <c r="AB18" s="178">
        <v>0</v>
      </c>
      <c r="AC18" s="178">
        <v>0</v>
      </c>
      <c r="AD18" s="180">
        <f t="shared" si="0"/>
        <v>1</v>
      </c>
      <c r="AE18" s="178">
        <v>0</v>
      </c>
      <c r="AF18" s="178">
        <v>0</v>
      </c>
      <c r="AG18" s="178">
        <v>1</v>
      </c>
      <c r="AH18" s="181">
        <v>0</v>
      </c>
    </row>
    <row r="19" spans="1:34" ht="46.5" customHeight="1">
      <c r="A19" s="299" t="s">
        <v>306</v>
      </c>
      <c r="B19" s="300"/>
      <c r="C19" s="84" t="s">
        <v>237</v>
      </c>
      <c r="D19" s="116">
        <v>10</v>
      </c>
      <c r="E19" s="178">
        <v>4</v>
      </c>
      <c r="F19" s="178">
        <v>0</v>
      </c>
      <c r="G19" s="178">
        <v>2</v>
      </c>
      <c r="H19" s="178">
        <v>0</v>
      </c>
      <c r="I19" s="178">
        <v>0</v>
      </c>
      <c r="J19" s="178">
        <v>0</v>
      </c>
      <c r="K19" s="178">
        <v>0</v>
      </c>
      <c r="L19" s="178">
        <v>0</v>
      </c>
      <c r="M19" s="179">
        <f t="shared" si="1"/>
        <v>2</v>
      </c>
      <c r="N19" s="178">
        <v>0</v>
      </c>
      <c r="O19" s="178">
        <v>0</v>
      </c>
      <c r="P19" s="178">
        <v>0</v>
      </c>
      <c r="Q19" s="178">
        <v>0</v>
      </c>
      <c r="R19" s="180">
        <f t="shared" si="2"/>
        <v>0</v>
      </c>
      <c r="S19" s="178">
        <v>0</v>
      </c>
      <c r="T19" s="178">
        <v>0</v>
      </c>
      <c r="U19" s="178">
        <v>0</v>
      </c>
      <c r="V19" s="178">
        <v>0</v>
      </c>
      <c r="W19" s="178">
        <v>0</v>
      </c>
      <c r="X19" s="179">
        <f t="shared" si="3"/>
        <v>0</v>
      </c>
      <c r="Y19" s="178">
        <v>0</v>
      </c>
      <c r="Z19" s="178">
        <v>0</v>
      </c>
      <c r="AA19" s="178">
        <v>2</v>
      </c>
      <c r="AB19" s="178">
        <v>0</v>
      </c>
      <c r="AC19" s="178">
        <v>0</v>
      </c>
      <c r="AD19" s="180">
        <f t="shared" si="0"/>
        <v>4</v>
      </c>
      <c r="AE19" s="178">
        <v>1</v>
      </c>
      <c r="AF19" s="178">
        <v>0</v>
      </c>
      <c r="AG19" s="178">
        <v>0</v>
      </c>
      <c r="AH19" s="181">
        <v>1</v>
      </c>
    </row>
    <row r="20" spans="1:34" ht="48.75" customHeight="1">
      <c r="A20" s="299" t="s">
        <v>169</v>
      </c>
      <c r="B20" s="300"/>
      <c r="C20" s="84" t="s">
        <v>204</v>
      </c>
      <c r="D20" s="116">
        <v>11</v>
      </c>
      <c r="E20" s="178">
        <v>0</v>
      </c>
      <c r="F20" s="178">
        <v>0</v>
      </c>
      <c r="G20" s="178">
        <v>0</v>
      </c>
      <c r="H20" s="178">
        <v>0</v>
      </c>
      <c r="I20" s="178">
        <v>0</v>
      </c>
      <c r="J20" s="178">
        <v>0</v>
      </c>
      <c r="K20" s="178">
        <v>0</v>
      </c>
      <c r="L20" s="178">
        <v>0</v>
      </c>
      <c r="M20" s="179">
        <f t="shared" si="1"/>
        <v>0</v>
      </c>
      <c r="N20" s="178">
        <v>0</v>
      </c>
      <c r="O20" s="178">
        <v>0</v>
      </c>
      <c r="P20" s="178">
        <v>0</v>
      </c>
      <c r="Q20" s="178">
        <v>0</v>
      </c>
      <c r="R20" s="180">
        <f t="shared" si="2"/>
        <v>0</v>
      </c>
      <c r="S20" s="178">
        <v>0</v>
      </c>
      <c r="T20" s="178">
        <v>0</v>
      </c>
      <c r="U20" s="178">
        <v>0</v>
      </c>
      <c r="V20" s="178">
        <v>0</v>
      </c>
      <c r="W20" s="178">
        <v>0</v>
      </c>
      <c r="X20" s="179">
        <f t="shared" si="3"/>
        <v>0</v>
      </c>
      <c r="Y20" s="178">
        <v>0</v>
      </c>
      <c r="Z20" s="178">
        <v>0</v>
      </c>
      <c r="AA20" s="178">
        <v>0</v>
      </c>
      <c r="AB20" s="178">
        <v>0</v>
      </c>
      <c r="AC20" s="178">
        <v>0</v>
      </c>
      <c r="AD20" s="180">
        <f t="shared" si="0"/>
        <v>0</v>
      </c>
      <c r="AE20" s="178">
        <v>0</v>
      </c>
      <c r="AF20" s="178">
        <v>0</v>
      </c>
      <c r="AG20" s="178">
        <v>0</v>
      </c>
      <c r="AH20" s="181">
        <v>0</v>
      </c>
    </row>
    <row r="21" spans="1:34" ht="30.75" customHeight="1">
      <c r="A21" s="298" t="s">
        <v>205</v>
      </c>
      <c r="B21" s="85" t="s">
        <v>206</v>
      </c>
      <c r="C21" s="336" t="s">
        <v>591</v>
      </c>
      <c r="D21" s="116">
        <v>12</v>
      </c>
      <c r="E21" s="178">
        <v>65</v>
      </c>
      <c r="F21" s="178">
        <v>3</v>
      </c>
      <c r="G21" s="178">
        <v>2</v>
      </c>
      <c r="H21" s="178">
        <v>0</v>
      </c>
      <c r="I21" s="178">
        <v>0</v>
      </c>
      <c r="J21" s="178">
        <v>0</v>
      </c>
      <c r="K21" s="178">
        <v>5</v>
      </c>
      <c r="L21" s="178">
        <v>0</v>
      </c>
      <c r="M21" s="179">
        <f t="shared" si="1"/>
        <v>10</v>
      </c>
      <c r="N21" s="178">
        <v>0</v>
      </c>
      <c r="O21" s="178">
        <v>0</v>
      </c>
      <c r="P21" s="178">
        <v>0</v>
      </c>
      <c r="Q21" s="178">
        <v>1</v>
      </c>
      <c r="R21" s="180">
        <f t="shared" si="2"/>
        <v>1</v>
      </c>
      <c r="S21" s="178">
        <v>0</v>
      </c>
      <c r="T21" s="178">
        <v>0</v>
      </c>
      <c r="U21" s="178">
        <v>0</v>
      </c>
      <c r="V21" s="178">
        <v>0</v>
      </c>
      <c r="W21" s="178">
        <v>0</v>
      </c>
      <c r="X21" s="179">
        <f t="shared" si="3"/>
        <v>0</v>
      </c>
      <c r="Y21" s="178">
        <v>5</v>
      </c>
      <c r="Z21" s="178">
        <v>3</v>
      </c>
      <c r="AA21" s="178">
        <v>44</v>
      </c>
      <c r="AB21" s="178">
        <v>4</v>
      </c>
      <c r="AC21" s="178">
        <v>6</v>
      </c>
      <c r="AD21" s="180">
        <f t="shared" si="0"/>
        <v>73</v>
      </c>
      <c r="AE21" s="178">
        <v>6</v>
      </c>
      <c r="AF21" s="178">
        <v>5</v>
      </c>
      <c r="AG21" s="178">
        <v>0</v>
      </c>
      <c r="AH21" s="181">
        <v>0</v>
      </c>
    </row>
    <row r="22" spans="1:34" ht="49.5" customHeight="1">
      <c r="A22" s="298"/>
      <c r="B22" s="151" t="s">
        <v>207</v>
      </c>
      <c r="C22" s="337"/>
      <c r="D22" s="116">
        <v>13</v>
      </c>
      <c r="E22" s="178">
        <v>42</v>
      </c>
      <c r="F22" s="178">
        <v>0</v>
      </c>
      <c r="G22" s="178">
        <v>4</v>
      </c>
      <c r="H22" s="178">
        <v>1</v>
      </c>
      <c r="I22" s="178">
        <v>2</v>
      </c>
      <c r="J22" s="178">
        <v>0</v>
      </c>
      <c r="K22" s="178">
        <v>2</v>
      </c>
      <c r="L22" s="178">
        <v>0</v>
      </c>
      <c r="M22" s="179">
        <f t="shared" si="1"/>
        <v>9</v>
      </c>
      <c r="N22" s="178">
        <v>0</v>
      </c>
      <c r="O22" s="178">
        <v>1</v>
      </c>
      <c r="P22" s="178">
        <v>0</v>
      </c>
      <c r="Q22" s="178">
        <v>5</v>
      </c>
      <c r="R22" s="180">
        <f t="shared" si="2"/>
        <v>6</v>
      </c>
      <c r="S22" s="178">
        <v>1</v>
      </c>
      <c r="T22" s="178">
        <v>0</v>
      </c>
      <c r="U22" s="178">
        <v>0</v>
      </c>
      <c r="V22" s="178">
        <v>0</v>
      </c>
      <c r="W22" s="178">
        <v>0</v>
      </c>
      <c r="X22" s="179">
        <f t="shared" si="3"/>
        <v>1</v>
      </c>
      <c r="Y22" s="178">
        <v>1</v>
      </c>
      <c r="Z22" s="178">
        <v>1</v>
      </c>
      <c r="AA22" s="178">
        <v>21</v>
      </c>
      <c r="AB22" s="178">
        <v>3</v>
      </c>
      <c r="AC22" s="178">
        <v>4</v>
      </c>
      <c r="AD22" s="180">
        <f t="shared" si="0"/>
        <v>46</v>
      </c>
      <c r="AE22" s="178">
        <v>6</v>
      </c>
      <c r="AF22" s="178">
        <v>4</v>
      </c>
      <c r="AG22" s="178">
        <v>4</v>
      </c>
      <c r="AH22" s="181">
        <v>2</v>
      </c>
    </row>
    <row r="23" spans="1:34" ht="32.25" customHeight="1">
      <c r="A23" s="299" t="s">
        <v>307</v>
      </c>
      <c r="B23" s="300"/>
      <c r="C23" s="84" t="s">
        <v>338</v>
      </c>
      <c r="D23" s="116">
        <v>14</v>
      </c>
      <c r="E23" s="178">
        <v>1</v>
      </c>
      <c r="F23" s="178">
        <v>0</v>
      </c>
      <c r="G23" s="178">
        <v>0</v>
      </c>
      <c r="H23" s="178">
        <v>0</v>
      </c>
      <c r="I23" s="178">
        <v>0</v>
      </c>
      <c r="J23" s="178">
        <v>0</v>
      </c>
      <c r="K23" s="178">
        <v>0</v>
      </c>
      <c r="L23" s="178">
        <v>0</v>
      </c>
      <c r="M23" s="179">
        <f t="shared" si="1"/>
        <v>0</v>
      </c>
      <c r="N23" s="178">
        <v>0</v>
      </c>
      <c r="O23" s="178">
        <v>0</v>
      </c>
      <c r="P23" s="178">
        <v>0</v>
      </c>
      <c r="Q23" s="178">
        <v>0</v>
      </c>
      <c r="R23" s="180">
        <f t="shared" si="2"/>
        <v>0</v>
      </c>
      <c r="S23" s="178">
        <v>0</v>
      </c>
      <c r="T23" s="178">
        <v>0</v>
      </c>
      <c r="U23" s="178">
        <v>0</v>
      </c>
      <c r="V23" s="178">
        <v>0</v>
      </c>
      <c r="W23" s="178">
        <v>0</v>
      </c>
      <c r="X23" s="179">
        <f t="shared" si="3"/>
        <v>0</v>
      </c>
      <c r="Y23" s="178">
        <v>0</v>
      </c>
      <c r="Z23" s="178">
        <v>0</v>
      </c>
      <c r="AA23" s="178">
        <v>1</v>
      </c>
      <c r="AB23" s="178">
        <v>0</v>
      </c>
      <c r="AC23" s="178">
        <v>1</v>
      </c>
      <c r="AD23" s="180">
        <f t="shared" si="0"/>
        <v>2</v>
      </c>
      <c r="AE23" s="178">
        <v>0</v>
      </c>
      <c r="AF23" s="178">
        <v>0</v>
      </c>
      <c r="AG23" s="178">
        <v>0</v>
      </c>
      <c r="AH23" s="181">
        <v>0</v>
      </c>
    </row>
    <row r="24" spans="1:34" ht="17.25" customHeight="1">
      <c r="A24" s="299" t="s">
        <v>308</v>
      </c>
      <c r="B24" s="300"/>
      <c r="C24" s="84"/>
      <c r="D24" s="116">
        <v>15</v>
      </c>
      <c r="E24" s="178">
        <v>134</v>
      </c>
      <c r="F24" s="178">
        <v>1</v>
      </c>
      <c r="G24" s="178">
        <v>3</v>
      </c>
      <c r="H24" s="178">
        <v>1</v>
      </c>
      <c r="I24" s="178">
        <v>0</v>
      </c>
      <c r="J24" s="178">
        <v>0</v>
      </c>
      <c r="K24" s="178">
        <v>8</v>
      </c>
      <c r="L24" s="178">
        <v>2</v>
      </c>
      <c r="M24" s="179">
        <f t="shared" si="1"/>
        <v>15</v>
      </c>
      <c r="N24" s="178">
        <v>3</v>
      </c>
      <c r="O24" s="178">
        <v>5</v>
      </c>
      <c r="P24" s="178">
        <v>0</v>
      </c>
      <c r="Q24" s="178">
        <v>37</v>
      </c>
      <c r="R24" s="180">
        <f t="shared" si="2"/>
        <v>45</v>
      </c>
      <c r="S24" s="178">
        <v>1</v>
      </c>
      <c r="T24" s="178">
        <v>0</v>
      </c>
      <c r="U24" s="178">
        <v>0</v>
      </c>
      <c r="V24" s="178">
        <v>0</v>
      </c>
      <c r="W24" s="178">
        <v>0</v>
      </c>
      <c r="X24" s="179">
        <f t="shared" si="3"/>
        <v>1</v>
      </c>
      <c r="Y24" s="178">
        <v>0</v>
      </c>
      <c r="Z24" s="178">
        <v>5</v>
      </c>
      <c r="AA24" s="178">
        <v>61</v>
      </c>
      <c r="AB24" s="178">
        <v>11</v>
      </c>
      <c r="AC24" s="178">
        <v>9</v>
      </c>
      <c r="AD24" s="180">
        <f t="shared" si="0"/>
        <v>147</v>
      </c>
      <c r="AE24" s="178">
        <v>13</v>
      </c>
      <c r="AF24" s="178">
        <v>36</v>
      </c>
      <c r="AG24" s="178">
        <v>8</v>
      </c>
      <c r="AH24" s="181">
        <v>4</v>
      </c>
    </row>
    <row r="25" spans="1:34" ht="44.25" customHeight="1">
      <c r="A25" s="305" t="s">
        <v>208</v>
      </c>
      <c r="B25" s="151" t="s">
        <v>168</v>
      </c>
      <c r="C25" s="84">
        <v>119</v>
      </c>
      <c r="D25" s="116">
        <v>16</v>
      </c>
      <c r="E25" s="178">
        <v>53</v>
      </c>
      <c r="F25" s="178">
        <v>0</v>
      </c>
      <c r="G25" s="178">
        <v>3</v>
      </c>
      <c r="H25" s="178">
        <v>0</v>
      </c>
      <c r="I25" s="178">
        <v>0</v>
      </c>
      <c r="J25" s="178">
        <v>0</v>
      </c>
      <c r="K25" s="178">
        <v>4</v>
      </c>
      <c r="L25" s="178">
        <v>1</v>
      </c>
      <c r="M25" s="179">
        <f t="shared" si="1"/>
        <v>8</v>
      </c>
      <c r="N25" s="178">
        <v>1</v>
      </c>
      <c r="O25" s="178">
        <v>1</v>
      </c>
      <c r="P25" s="178">
        <v>0</v>
      </c>
      <c r="Q25" s="178">
        <v>15</v>
      </c>
      <c r="R25" s="180">
        <f t="shared" si="2"/>
        <v>17</v>
      </c>
      <c r="S25" s="178">
        <v>0</v>
      </c>
      <c r="T25" s="178">
        <v>0</v>
      </c>
      <c r="U25" s="178">
        <v>0</v>
      </c>
      <c r="V25" s="178">
        <v>0</v>
      </c>
      <c r="W25" s="178">
        <v>0</v>
      </c>
      <c r="X25" s="179">
        <f t="shared" si="3"/>
        <v>0</v>
      </c>
      <c r="Y25" s="178">
        <v>0</v>
      </c>
      <c r="Z25" s="178">
        <v>1</v>
      </c>
      <c r="AA25" s="178">
        <v>25</v>
      </c>
      <c r="AB25" s="178">
        <v>4</v>
      </c>
      <c r="AC25" s="178">
        <v>3</v>
      </c>
      <c r="AD25" s="180">
        <f t="shared" si="0"/>
        <v>58</v>
      </c>
      <c r="AE25" s="178">
        <v>6</v>
      </c>
      <c r="AF25" s="178">
        <v>15</v>
      </c>
      <c r="AG25" s="178">
        <v>3</v>
      </c>
      <c r="AH25" s="181">
        <v>1</v>
      </c>
    </row>
    <row r="26" spans="1:34" ht="34.5" customHeight="1">
      <c r="A26" s="306"/>
      <c r="B26" s="85" t="s">
        <v>309</v>
      </c>
      <c r="C26" s="84" t="s">
        <v>310</v>
      </c>
      <c r="D26" s="116">
        <v>17</v>
      </c>
      <c r="E26" s="178">
        <v>18</v>
      </c>
      <c r="F26" s="178">
        <v>0</v>
      </c>
      <c r="G26" s="178">
        <v>0</v>
      </c>
      <c r="H26" s="178">
        <v>0</v>
      </c>
      <c r="I26" s="178">
        <v>0</v>
      </c>
      <c r="J26" s="178">
        <v>0</v>
      </c>
      <c r="K26" s="178">
        <v>1</v>
      </c>
      <c r="L26" s="178">
        <v>0</v>
      </c>
      <c r="M26" s="179">
        <f t="shared" si="1"/>
        <v>1</v>
      </c>
      <c r="N26" s="178">
        <v>2</v>
      </c>
      <c r="O26" s="178">
        <v>0</v>
      </c>
      <c r="P26" s="178">
        <v>0</v>
      </c>
      <c r="Q26" s="178">
        <v>1</v>
      </c>
      <c r="R26" s="180">
        <f t="shared" si="2"/>
        <v>3</v>
      </c>
      <c r="S26" s="178">
        <v>0</v>
      </c>
      <c r="T26" s="178">
        <v>0</v>
      </c>
      <c r="U26" s="178">
        <v>0</v>
      </c>
      <c r="V26" s="178">
        <v>0</v>
      </c>
      <c r="W26" s="178">
        <v>0</v>
      </c>
      <c r="X26" s="179">
        <f t="shared" si="3"/>
        <v>0</v>
      </c>
      <c r="Y26" s="178">
        <v>0</v>
      </c>
      <c r="Z26" s="178">
        <v>1</v>
      </c>
      <c r="AA26" s="178">
        <v>12</v>
      </c>
      <c r="AB26" s="178">
        <v>0</v>
      </c>
      <c r="AC26" s="178">
        <v>2</v>
      </c>
      <c r="AD26" s="180">
        <f t="shared" si="0"/>
        <v>19</v>
      </c>
      <c r="AE26" s="178">
        <v>1</v>
      </c>
      <c r="AF26" s="178">
        <v>3</v>
      </c>
      <c r="AG26" s="178">
        <v>0</v>
      </c>
      <c r="AH26" s="181">
        <v>0</v>
      </c>
    </row>
    <row r="27" spans="1:34" ht="28.5" customHeight="1">
      <c r="A27" s="306"/>
      <c r="B27" s="85" t="s">
        <v>157</v>
      </c>
      <c r="C27" s="84" t="s">
        <v>238</v>
      </c>
      <c r="D27" s="116">
        <v>18</v>
      </c>
      <c r="E27" s="178">
        <v>0</v>
      </c>
      <c r="F27" s="178">
        <v>0</v>
      </c>
      <c r="G27" s="178">
        <v>0</v>
      </c>
      <c r="H27" s="178">
        <v>0</v>
      </c>
      <c r="I27" s="178">
        <v>0</v>
      </c>
      <c r="J27" s="178">
        <v>0</v>
      </c>
      <c r="K27" s="178">
        <v>0</v>
      </c>
      <c r="L27" s="178">
        <v>0</v>
      </c>
      <c r="M27" s="179">
        <f t="shared" si="1"/>
        <v>0</v>
      </c>
      <c r="N27" s="178">
        <v>0</v>
      </c>
      <c r="O27" s="178">
        <v>0</v>
      </c>
      <c r="P27" s="178">
        <v>0</v>
      </c>
      <c r="Q27" s="178">
        <v>0</v>
      </c>
      <c r="R27" s="180">
        <f aca="true" t="shared" si="4" ref="R27:R33">Q27+P27+O27+N27</f>
        <v>0</v>
      </c>
      <c r="S27" s="178">
        <v>0</v>
      </c>
      <c r="T27" s="178">
        <v>0</v>
      </c>
      <c r="U27" s="178">
        <v>0</v>
      </c>
      <c r="V27" s="178">
        <v>0</v>
      </c>
      <c r="W27" s="178">
        <v>0</v>
      </c>
      <c r="X27" s="179">
        <f t="shared" si="3"/>
        <v>0</v>
      </c>
      <c r="Y27" s="178">
        <v>0</v>
      </c>
      <c r="Z27" s="178">
        <v>0</v>
      </c>
      <c r="AA27" s="178">
        <v>0</v>
      </c>
      <c r="AB27" s="178">
        <v>0</v>
      </c>
      <c r="AC27" s="178">
        <v>0</v>
      </c>
      <c r="AD27" s="180">
        <f t="shared" si="0"/>
        <v>0</v>
      </c>
      <c r="AE27" s="178">
        <v>0</v>
      </c>
      <c r="AF27" s="178">
        <v>0</v>
      </c>
      <c r="AG27" s="178">
        <v>0</v>
      </c>
      <c r="AH27" s="181">
        <v>0</v>
      </c>
    </row>
    <row r="28" spans="1:34" ht="37.5" customHeight="1" thickBot="1">
      <c r="A28" s="306"/>
      <c r="B28" s="142" t="s">
        <v>158</v>
      </c>
      <c r="C28" s="134" t="s">
        <v>311</v>
      </c>
      <c r="D28" s="143">
        <v>19</v>
      </c>
      <c r="E28" s="182">
        <v>3</v>
      </c>
      <c r="F28" s="182">
        <v>0</v>
      </c>
      <c r="G28" s="182">
        <v>0</v>
      </c>
      <c r="H28" s="182">
        <v>0</v>
      </c>
      <c r="I28" s="182">
        <v>0</v>
      </c>
      <c r="J28" s="182">
        <v>0</v>
      </c>
      <c r="K28" s="182">
        <v>0</v>
      </c>
      <c r="L28" s="182">
        <v>0</v>
      </c>
      <c r="M28" s="180">
        <f t="shared" si="1"/>
        <v>0</v>
      </c>
      <c r="N28" s="182">
        <v>0</v>
      </c>
      <c r="O28" s="182">
        <v>1</v>
      </c>
      <c r="P28" s="182">
        <v>0</v>
      </c>
      <c r="Q28" s="182">
        <v>2</v>
      </c>
      <c r="R28" s="180">
        <f t="shared" si="4"/>
        <v>3</v>
      </c>
      <c r="S28" s="182">
        <v>0</v>
      </c>
      <c r="T28" s="182">
        <v>0</v>
      </c>
      <c r="U28" s="182">
        <v>0</v>
      </c>
      <c r="V28" s="182">
        <v>0</v>
      </c>
      <c r="W28" s="182">
        <v>0</v>
      </c>
      <c r="X28" s="180">
        <f t="shared" si="3"/>
        <v>0</v>
      </c>
      <c r="Y28" s="182">
        <v>0</v>
      </c>
      <c r="Z28" s="182">
        <v>0</v>
      </c>
      <c r="AA28" s="182">
        <v>0</v>
      </c>
      <c r="AB28" s="182">
        <v>0</v>
      </c>
      <c r="AC28" s="182">
        <v>0</v>
      </c>
      <c r="AD28" s="180">
        <f aca="true" t="shared" si="5" ref="AD28:AD33">M28+R28+X28+Y28+Z28+AA28+AB28+AC28</f>
        <v>3</v>
      </c>
      <c r="AE28" s="182">
        <v>1</v>
      </c>
      <c r="AF28" s="182">
        <v>2</v>
      </c>
      <c r="AG28" s="182">
        <v>0</v>
      </c>
      <c r="AH28" s="183">
        <v>0</v>
      </c>
    </row>
    <row r="29" spans="1:34" ht="24.75" customHeight="1" thickBot="1">
      <c r="A29" s="303" t="s">
        <v>433</v>
      </c>
      <c r="B29" s="304"/>
      <c r="C29" s="145"/>
      <c r="D29" s="146">
        <v>20</v>
      </c>
      <c r="E29" s="184">
        <v>393</v>
      </c>
      <c r="F29" s="184">
        <v>5</v>
      </c>
      <c r="G29" s="184">
        <v>11</v>
      </c>
      <c r="H29" s="184">
        <v>2</v>
      </c>
      <c r="I29" s="184">
        <v>4</v>
      </c>
      <c r="J29" s="184">
        <v>0</v>
      </c>
      <c r="K29" s="184">
        <v>21</v>
      </c>
      <c r="L29" s="184">
        <v>3</v>
      </c>
      <c r="M29" s="185">
        <f t="shared" si="1"/>
        <v>46</v>
      </c>
      <c r="N29" s="184">
        <v>4</v>
      </c>
      <c r="O29" s="184">
        <v>11</v>
      </c>
      <c r="P29" s="184">
        <v>0</v>
      </c>
      <c r="Q29" s="184">
        <v>88</v>
      </c>
      <c r="R29" s="185">
        <f t="shared" si="4"/>
        <v>103</v>
      </c>
      <c r="S29" s="184">
        <v>2</v>
      </c>
      <c r="T29" s="184">
        <v>0</v>
      </c>
      <c r="U29" s="184">
        <v>0</v>
      </c>
      <c r="V29" s="184">
        <v>1</v>
      </c>
      <c r="W29" s="184">
        <v>0</v>
      </c>
      <c r="X29" s="185">
        <f t="shared" si="3"/>
        <v>3</v>
      </c>
      <c r="Y29" s="184">
        <v>6</v>
      </c>
      <c r="Z29" s="184">
        <v>12</v>
      </c>
      <c r="AA29" s="184">
        <v>202</v>
      </c>
      <c r="AB29" s="184">
        <v>40</v>
      </c>
      <c r="AC29" s="184">
        <v>24</v>
      </c>
      <c r="AD29" s="185">
        <f t="shared" si="5"/>
        <v>436</v>
      </c>
      <c r="AE29" s="184">
        <v>34</v>
      </c>
      <c r="AF29" s="184">
        <v>82</v>
      </c>
      <c r="AG29" s="184">
        <v>24</v>
      </c>
      <c r="AH29" s="186">
        <v>12</v>
      </c>
    </row>
    <row r="30" spans="1:34" ht="36" customHeight="1">
      <c r="A30" s="301" t="s">
        <v>159</v>
      </c>
      <c r="B30" s="302"/>
      <c r="C30" s="157"/>
      <c r="D30" s="150">
        <v>21</v>
      </c>
      <c r="E30" s="187">
        <v>5</v>
      </c>
      <c r="F30" s="187">
        <v>1</v>
      </c>
      <c r="G30" s="187">
        <v>0</v>
      </c>
      <c r="H30" s="187">
        <v>0</v>
      </c>
      <c r="I30" s="187">
        <v>0</v>
      </c>
      <c r="J30" s="187">
        <v>0</v>
      </c>
      <c r="K30" s="187">
        <v>0</v>
      </c>
      <c r="L30" s="187">
        <v>0</v>
      </c>
      <c r="M30" s="188">
        <f t="shared" si="1"/>
        <v>1</v>
      </c>
      <c r="N30" s="187">
        <v>0</v>
      </c>
      <c r="O30" s="187">
        <v>0</v>
      </c>
      <c r="P30" s="187">
        <v>0</v>
      </c>
      <c r="Q30" s="187">
        <v>0</v>
      </c>
      <c r="R30" s="188">
        <f t="shared" si="4"/>
        <v>0</v>
      </c>
      <c r="S30" s="187">
        <v>0</v>
      </c>
      <c r="T30" s="187">
        <v>0</v>
      </c>
      <c r="U30" s="187">
        <v>0</v>
      </c>
      <c r="V30" s="187">
        <v>0</v>
      </c>
      <c r="W30" s="187">
        <v>0</v>
      </c>
      <c r="X30" s="188">
        <f t="shared" si="3"/>
        <v>0</v>
      </c>
      <c r="Y30" s="187">
        <v>0</v>
      </c>
      <c r="Z30" s="187">
        <v>1</v>
      </c>
      <c r="AA30" s="187">
        <v>2</v>
      </c>
      <c r="AB30" s="187">
        <v>4</v>
      </c>
      <c r="AC30" s="187">
        <v>0</v>
      </c>
      <c r="AD30" s="188">
        <f t="shared" si="5"/>
        <v>8</v>
      </c>
      <c r="AE30" s="187">
        <v>1</v>
      </c>
      <c r="AF30" s="187">
        <v>0</v>
      </c>
      <c r="AG30" s="187">
        <v>0</v>
      </c>
      <c r="AH30" s="189">
        <v>0</v>
      </c>
    </row>
    <row r="31" spans="1:34" ht="48" customHeight="1">
      <c r="A31" s="299" t="s">
        <v>167</v>
      </c>
      <c r="B31" s="300"/>
      <c r="C31" s="117"/>
      <c r="D31" s="116">
        <v>22</v>
      </c>
      <c r="E31" s="178">
        <v>19</v>
      </c>
      <c r="F31" s="178">
        <v>0</v>
      </c>
      <c r="G31" s="178">
        <v>0</v>
      </c>
      <c r="H31" s="178">
        <v>0</v>
      </c>
      <c r="I31" s="178">
        <v>0</v>
      </c>
      <c r="J31" s="178">
        <v>0</v>
      </c>
      <c r="K31" s="178">
        <v>2</v>
      </c>
      <c r="L31" s="178">
        <v>0</v>
      </c>
      <c r="M31" s="179">
        <f t="shared" si="1"/>
        <v>2</v>
      </c>
      <c r="N31" s="178">
        <v>0</v>
      </c>
      <c r="O31" s="178">
        <v>3</v>
      </c>
      <c r="P31" s="178">
        <v>0</v>
      </c>
      <c r="Q31" s="178">
        <v>2</v>
      </c>
      <c r="R31" s="175">
        <f t="shared" si="4"/>
        <v>5</v>
      </c>
      <c r="S31" s="178">
        <v>0</v>
      </c>
      <c r="T31" s="178">
        <v>0</v>
      </c>
      <c r="U31" s="178">
        <v>0</v>
      </c>
      <c r="V31" s="178">
        <v>0</v>
      </c>
      <c r="W31" s="178">
        <v>0</v>
      </c>
      <c r="X31" s="179">
        <f t="shared" si="3"/>
        <v>0</v>
      </c>
      <c r="Y31" s="178">
        <v>1</v>
      </c>
      <c r="Z31" s="178">
        <v>0</v>
      </c>
      <c r="AA31" s="178">
        <v>9</v>
      </c>
      <c r="AB31" s="178">
        <v>7</v>
      </c>
      <c r="AC31" s="178">
        <v>0</v>
      </c>
      <c r="AD31" s="175">
        <f t="shared" si="5"/>
        <v>24</v>
      </c>
      <c r="AE31" s="178">
        <v>2</v>
      </c>
      <c r="AF31" s="178">
        <v>3</v>
      </c>
      <c r="AG31" s="178">
        <v>2</v>
      </c>
      <c r="AH31" s="181">
        <v>0</v>
      </c>
    </row>
    <row r="32" spans="1:34" s="120" customFormat="1" ht="28.5" customHeight="1">
      <c r="A32" s="338" t="s">
        <v>160</v>
      </c>
      <c r="B32" s="118" t="s">
        <v>209</v>
      </c>
      <c r="C32" s="119"/>
      <c r="D32" s="116">
        <v>23</v>
      </c>
      <c r="E32" s="178">
        <v>23</v>
      </c>
      <c r="F32" s="178">
        <v>1</v>
      </c>
      <c r="G32" s="178">
        <v>0</v>
      </c>
      <c r="H32" s="178">
        <v>0</v>
      </c>
      <c r="I32" s="178">
        <v>0</v>
      </c>
      <c r="J32" s="178">
        <v>0</v>
      </c>
      <c r="K32" s="178">
        <v>0</v>
      </c>
      <c r="L32" s="178">
        <v>0</v>
      </c>
      <c r="M32" s="179">
        <f t="shared" si="1"/>
        <v>1</v>
      </c>
      <c r="N32" s="178">
        <v>0</v>
      </c>
      <c r="O32" s="178">
        <v>2</v>
      </c>
      <c r="P32" s="178">
        <v>0</v>
      </c>
      <c r="Q32" s="178">
        <v>4</v>
      </c>
      <c r="R32" s="175">
        <f t="shared" si="4"/>
        <v>6</v>
      </c>
      <c r="S32" s="178">
        <v>0</v>
      </c>
      <c r="T32" s="178">
        <v>0</v>
      </c>
      <c r="U32" s="178">
        <v>0</v>
      </c>
      <c r="V32" s="178">
        <v>0</v>
      </c>
      <c r="W32" s="178">
        <v>0</v>
      </c>
      <c r="X32" s="179">
        <f t="shared" si="3"/>
        <v>0</v>
      </c>
      <c r="Y32" s="178">
        <v>0</v>
      </c>
      <c r="Z32" s="178">
        <v>0</v>
      </c>
      <c r="AA32" s="178">
        <v>9</v>
      </c>
      <c r="AB32" s="178">
        <v>2</v>
      </c>
      <c r="AC32" s="178">
        <v>0</v>
      </c>
      <c r="AD32" s="175">
        <f t="shared" si="5"/>
        <v>18</v>
      </c>
      <c r="AE32" s="178">
        <v>1</v>
      </c>
      <c r="AF32" s="178">
        <v>5</v>
      </c>
      <c r="AG32" s="178">
        <v>1</v>
      </c>
      <c r="AH32" s="181">
        <v>0</v>
      </c>
    </row>
    <row r="33" spans="1:34" s="120" customFormat="1" ht="40.5" customHeight="1" thickBot="1">
      <c r="A33" s="339"/>
      <c r="B33" s="147" t="s">
        <v>210</v>
      </c>
      <c r="C33" s="148"/>
      <c r="D33" s="149">
        <v>24</v>
      </c>
      <c r="E33" s="190">
        <v>370</v>
      </c>
      <c r="F33" s="190">
        <v>4</v>
      </c>
      <c r="G33" s="190">
        <v>11</v>
      </c>
      <c r="H33" s="190">
        <v>2</v>
      </c>
      <c r="I33" s="190">
        <v>4</v>
      </c>
      <c r="J33" s="190">
        <v>0</v>
      </c>
      <c r="K33" s="190">
        <v>21</v>
      </c>
      <c r="L33" s="190">
        <v>3</v>
      </c>
      <c r="M33" s="191">
        <f t="shared" si="1"/>
        <v>45</v>
      </c>
      <c r="N33" s="190">
        <v>4</v>
      </c>
      <c r="O33" s="190">
        <v>9</v>
      </c>
      <c r="P33" s="190">
        <v>0</v>
      </c>
      <c r="Q33" s="190">
        <v>84</v>
      </c>
      <c r="R33" s="192">
        <f t="shared" si="4"/>
        <v>97</v>
      </c>
      <c r="S33" s="190">
        <v>2</v>
      </c>
      <c r="T33" s="190">
        <v>0</v>
      </c>
      <c r="U33" s="190">
        <v>0</v>
      </c>
      <c r="V33" s="190">
        <v>1</v>
      </c>
      <c r="W33" s="190">
        <v>0</v>
      </c>
      <c r="X33" s="191">
        <f t="shared" si="3"/>
        <v>3</v>
      </c>
      <c r="Y33" s="190">
        <v>6</v>
      </c>
      <c r="Z33" s="190">
        <v>12</v>
      </c>
      <c r="AA33" s="190">
        <v>193</v>
      </c>
      <c r="AB33" s="190">
        <v>38</v>
      </c>
      <c r="AC33" s="190">
        <v>24</v>
      </c>
      <c r="AD33" s="192">
        <f t="shared" si="5"/>
        <v>418</v>
      </c>
      <c r="AE33" s="190">
        <v>33</v>
      </c>
      <c r="AF33" s="190">
        <v>77</v>
      </c>
      <c r="AG33" s="190">
        <v>23</v>
      </c>
      <c r="AH33" s="193">
        <v>12</v>
      </c>
    </row>
    <row r="34" spans="2:34" s="49" customFormat="1" ht="12" customHeight="1">
      <c r="B34" s="56"/>
      <c r="C34" s="50"/>
      <c r="D34" s="70"/>
      <c r="E34" s="60"/>
      <c r="F34" s="60"/>
      <c r="G34" s="63"/>
      <c r="H34" s="63"/>
      <c r="I34" s="61"/>
      <c r="J34" s="61"/>
      <c r="K34" s="60"/>
      <c r="L34" s="61"/>
      <c r="M34" s="61"/>
      <c r="N34" s="61"/>
      <c r="O34" s="61"/>
      <c r="P34" s="61"/>
      <c r="Q34" s="61"/>
      <c r="R34" s="61"/>
      <c r="S34" s="61"/>
      <c r="T34" s="61"/>
      <c r="U34" s="61"/>
      <c r="V34" s="61"/>
      <c r="W34" s="61"/>
      <c r="X34" s="61"/>
      <c r="Y34" s="61"/>
      <c r="Z34" s="61"/>
      <c r="AA34" s="61"/>
      <c r="AB34" s="61"/>
      <c r="AC34" s="61"/>
      <c r="AD34" s="61"/>
      <c r="AE34" s="61"/>
      <c r="AF34" s="61"/>
      <c r="AG34" s="61"/>
      <c r="AH34" s="61"/>
    </row>
    <row r="35" spans="1:2" ht="25.5" customHeight="1">
      <c r="A35" s="58"/>
      <c r="B35" s="59"/>
    </row>
    <row r="36" spans="1:2" ht="25.5" customHeight="1">
      <c r="A36" s="58"/>
      <c r="B36" s="59"/>
    </row>
    <row r="37" spans="1:2" ht="25.5" customHeight="1">
      <c r="A37" s="58"/>
      <c r="B37" s="59"/>
    </row>
    <row r="38" spans="1:2" ht="25.5" customHeight="1">
      <c r="A38" s="58"/>
      <c r="B38" s="59"/>
    </row>
    <row r="39" spans="1:2" ht="25.5" customHeight="1">
      <c r="A39" s="58"/>
      <c r="B39" s="59"/>
    </row>
    <row r="40" spans="1:2" ht="25.5" customHeight="1">
      <c r="A40" s="58"/>
      <c r="B40" s="59"/>
    </row>
    <row r="41" spans="1:2" ht="25.5" customHeight="1">
      <c r="A41" s="58"/>
      <c r="B41" s="59"/>
    </row>
    <row r="42" spans="1:2" ht="25.5" customHeight="1">
      <c r="A42" s="58"/>
      <c r="B42" s="59"/>
    </row>
    <row r="43" spans="1:2" ht="25.5" customHeight="1">
      <c r="A43" s="58"/>
      <c r="B43" s="59"/>
    </row>
    <row r="44" spans="1:2" ht="25.5" customHeight="1">
      <c r="A44" s="58"/>
      <c r="B44" s="59"/>
    </row>
    <row r="45" spans="1:2" ht="25.5" customHeight="1">
      <c r="A45" s="58"/>
      <c r="B45" s="59"/>
    </row>
    <row r="46" spans="1:2" ht="25.5" customHeight="1">
      <c r="A46" s="58"/>
      <c r="B46" s="59"/>
    </row>
    <row r="47" spans="1:2" ht="25.5" customHeight="1">
      <c r="A47" s="58"/>
      <c r="B47" s="59"/>
    </row>
    <row r="48" spans="1:2" ht="25.5" customHeight="1">
      <c r="A48" s="58"/>
      <c r="B48" s="59"/>
    </row>
    <row r="49" spans="1:2" ht="25.5" customHeight="1">
      <c r="A49" s="58"/>
      <c r="B49" s="59"/>
    </row>
    <row r="50" spans="1:2" ht="25.5" customHeight="1">
      <c r="A50" s="58"/>
      <c r="B50" s="59"/>
    </row>
    <row r="51" spans="1:2" ht="25.5" customHeight="1">
      <c r="A51" s="58"/>
      <c r="B51" s="59"/>
    </row>
    <row r="52" spans="1:2" ht="25.5" customHeight="1">
      <c r="A52" s="58"/>
      <c r="B52" s="59"/>
    </row>
    <row r="53" spans="1:2" ht="25.5" customHeight="1">
      <c r="A53" s="58"/>
      <c r="B53" s="59"/>
    </row>
    <row r="54" spans="1:2" ht="25.5" customHeight="1">
      <c r="A54" s="58"/>
      <c r="B54" s="59"/>
    </row>
    <row r="55" spans="1:2" ht="25.5" customHeight="1">
      <c r="A55" s="58"/>
      <c r="B55" s="59"/>
    </row>
    <row r="56" spans="1:2" ht="25.5" customHeight="1">
      <c r="A56" s="58"/>
      <c r="B56" s="59"/>
    </row>
    <row r="57" spans="1:2" ht="25.5" customHeight="1">
      <c r="A57" s="58"/>
      <c r="B57" s="59"/>
    </row>
    <row r="58" spans="1:2" ht="25.5" customHeight="1">
      <c r="A58" s="58"/>
      <c r="B58" s="59"/>
    </row>
    <row r="59" spans="1:2" ht="25.5" customHeight="1">
      <c r="A59" s="58"/>
      <c r="B59" s="59"/>
    </row>
    <row r="60" spans="1:2" ht="25.5" customHeight="1">
      <c r="A60" s="58"/>
      <c r="B60" s="59"/>
    </row>
    <row r="61" spans="1:2" ht="25.5" customHeight="1">
      <c r="A61" s="58"/>
      <c r="B61" s="59"/>
    </row>
    <row r="62" spans="1:2" ht="25.5" customHeight="1">
      <c r="A62" s="58"/>
      <c r="B62" s="59"/>
    </row>
    <row r="63" spans="1:2" ht="25.5" customHeight="1">
      <c r="A63" s="58"/>
      <c r="B63" s="59"/>
    </row>
    <row r="64" spans="1:2" ht="25.5" customHeight="1">
      <c r="A64" s="58"/>
      <c r="B64" s="59"/>
    </row>
    <row r="65" spans="1:2" ht="25.5" customHeight="1">
      <c r="A65" s="58"/>
      <c r="B65" s="59"/>
    </row>
    <row r="66" spans="1:2" ht="25.5" customHeight="1">
      <c r="A66" s="58"/>
      <c r="B66" s="59"/>
    </row>
    <row r="67" spans="1:2" ht="25.5" customHeight="1">
      <c r="A67" s="58"/>
      <c r="B67" s="59"/>
    </row>
    <row r="68" spans="1:2" ht="25.5" customHeight="1">
      <c r="A68" s="58"/>
      <c r="B68" s="59"/>
    </row>
    <row r="69" spans="1:2" ht="25.5" customHeight="1">
      <c r="A69" s="58"/>
      <c r="B69" s="59"/>
    </row>
    <row r="70" spans="1:2" ht="25.5" customHeight="1">
      <c r="A70" s="58"/>
      <c r="B70" s="59"/>
    </row>
    <row r="71" spans="1:2" ht="25.5" customHeight="1">
      <c r="A71" s="58"/>
      <c r="B71" s="59"/>
    </row>
    <row r="72" spans="1:2" ht="25.5" customHeight="1">
      <c r="A72" s="58"/>
      <c r="B72" s="59"/>
    </row>
    <row r="73" spans="1:2" ht="25.5" customHeight="1">
      <c r="A73" s="58"/>
      <c r="B73" s="59"/>
    </row>
    <row r="74" spans="1:2" ht="25.5" customHeight="1">
      <c r="A74" s="58"/>
      <c r="B74" s="59"/>
    </row>
    <row r="75" spans="1:2" ht="25.5" customHeight="1">
      <c r="A75" s="58"/>
      <c r="B75" s="59"/>
    </row>
    <row r="76" spans="1:2" ht="25.5" customHeight="1">
      <c r="A76" s="58"/>
      <c r="B76" s="59"/>
    </row>
    <row r="77" spans="1:2" ht="25.5" customHeight="1">
      <c r="A77" s="58"/>
      <c r="B77" s="59"/>
    </row>
    <row r="78" spans="1:2" ht="25.5" customHeight="1">
      <c r="A78" s="58"/>
      <c r="B78" s="59"/>
    </row>
    <row r="79" spans="1:2" ht="25.5" customHeight="1">
      <c r="A79" s="58"/>
      <c r="B79" s="59"/>
    </row>
    <row r="80" spans="1:2" ht="25.5" customHeight="1">
      <c r="A80" s="58"/>
      <c r="B80" s="59"/>
    </row>
    <row r="81" spans="1:2" ht="25.5" customHeight="1">
      <c r="A81" s="58"/>
      <c r="B81" s="59"/>
    </row>
    <row r="82" spans="1:2" ht="25.5" customHeight="1">
      <c r="A82" s="58"/>
      <c r="B82" s="59"/>
    </row>
    <row r="83" spans="1:2" ht="25.5" customHeight="1">
      <c r="A83" s="58"/>
      <c r="B83" s="59"/>
    </row>
    <row r="84" spans="1:2" ht="25.5" customHeight="1">
      <c r="A84" s="58"/>
      <c r="B84" s="59"/>
    </row>
    <row r="85" spans="1:2" ht="25.5" customHeight="1">
      <c r="A85" s="58"/>
      <c r="B85" s="59"/>
    </row>
    <row r="86" spans="1:2" ht="25.5" customHeight="1">
      <c r="A86" s="58"/>
      <c r="B86" s="59"/>
    </row>
    <row r="87" spans="1:2" ht="25.5" customHeight="1">
      <c r="A87" s="58"/>
      <c r="B87" s="59"/>
    </row>
    <row r="88" spans="1:2" ht="25.5" customHeight="1">
      <c r="A88" s="58"/>
      <c r="B88" s="59"/>
    </row>
    <row r="89" spans="1:2" ht="25.5" customHeight="1">
      <c r="A89" s="58"/>
      <c r="B89" s="59"/>
    </row>
    <row r="90" spans="1:2" ht="25.5" customHeight="1">
      <c r="A90" s="58"/>
      <c r="B90" s="59"/>
    </row>
    <row r="91" spans="1:2" ht="25.5" customHeight="1">
      <c r="A91" s="58"/>
      <c r="B91" s="59"/>
    </row>
    <row r="92" spans="1:2" ht="25.5" customHeight="1">
      <c r="A92" s="58"/>
      <c r="B92" s="59"/>
    </row>
    <row r="93" spans="1:2" ht="25.5" customHeight="1">
      <c r="A93" s="58"/>
      <c r="B93" s="59"/>
    </row>
    <row r="94" spans="1:2" ht="25.5" customHeight="1">
      <c r="A94" s="58"/>
      <c r="B94" s="59"/>
    </row>
    <row r="95" spans="1:2" ht="25.5" customHeight="1">
      <c r="A95" s="58"/>
      <c r="B95" s="59"/>
    </row>
    <row r="96" spans="1:2" ht="25.5" customHeight="1">
      <c r="A96" s="58"/>
      <c r="B96" s="59"/>
    </row>
    <row r="97" spans="1:2" ht="25.5" customHeight="1">
      <c r="A97" s="58"/>
      <c r="B97" s="59"/>
    </row>
    <row r="98" spans="1:2" ht="25.5" customHeight="1">
      <c r="A98" s="58"/>
      <c r="B98" s="59"/>
    </row>
    <row r="99" spans="1:2" ht="25.5" customHeight="1">
      <c r="A99" s="58"/>
      <c r="B99" s="59"/>
    </row>
    <row r="100" spans="1:2" ht="25.5" customHeight="1">
      <c r="A100" s="58"/>
      <c r="B100" s="59"/>
    </row>
    <row r="101" spans="1:2" ht="25.5" customHeight="1">
      <c r="A101" s="58"/>
      <c r="B101" s="59"/>
    </row>
    <row r="102" spans="1:2" ht="25.5" customHeight="1">
      <c r="A102" s="58"/>
      <c r="B102" s="59"/>
    </row>
    <row r="103" spans="1:2" ht="25.5" customHeight="1">
      <c r="A103" s="58"/>
      <c r="B103" s="59"/>
    </row>
    <row r="104" spans="1:2" ht="25.5" customHeight="1">
      <c r="A104" s="58"/>
      <c r="B104" s="59"/>
    </row>
    <row r="105" spans="1:2" ht="25.5" customHeight="1">
      <c r="A105" s="58"/>
      <c r="B105" s="59"/>
    </row>
    <row r="106" spans="1:2" ht="25.5" customHeight="1">
      <c r="A106" s="58"/>
      <c r="B106" s="59"/>
    </row>
    <row r="107" spans="1:2" ht="25.5" customHeight="1">
      <c r="A107" s="58"/>
      <c r="B107" s="59"/>
    </row>
    <row r="108" spans="1:2" ht="25.5" customHeight="1">
      <c r="A108" s="58"/>
      <c r="B108" s="59"/>
    </row>
    <row r="109" spans="1:2" ht="25.5" customHeight="1">
      <c r="A109" s="58"/>
      <c r="B109" s="59"/>
    </row>
    <row r="110" spans="1:2" ht="25.5" customHeight="1">
      <c r="A110" s="58"/>
      <c r="B110" s="59"/>
    </row>
    <row r="111" spans="1:2" ht="25.5" customHeight="1">
      <c r="A111" s="58"/>
      <c r="B111" s="59"/>
    </row>
    <row r="112" spans="1:2" ht="25.5" customHeight="1">
      <c r="A112" s="58"/>
      <c r="B112" s="59"/>
    </row>
    <row r="113" spans="1:2" ht="25.5" customHeight="1">
      <c r="A113" s="58"/>
      <c r="B113" s="59"/>
    </row>
    <row r="114" spans="1:2" ht="25.5" customHeight="1">
      <c r="A114" s="58"/>
      <c r="B114" s="59"/>
    </row>
    <row r="115" spans="1:2" ht="25.5" customHeight="1">
      <c r="A115" s="58"/>
      <c r="B115" s="59"/>
    </row>
    <row r="116" spans="1:2" ht="25.5" customHeight="1">
      <c r="A116" s="58"/>
      <c r="B116" s="59"/>
    </row>
    <row r="117" spans="1:2" ht="25.5" customHeight="1">
      <c r="A117" s="58"/>
      <c r="B117" s="59"/>
    </row>
    <row r="118" spans="1:2" ht="25.5" customHeight="1">
      <c r="A118" s="58"/>
      <c r="B118" s="59"/>
    </row>
    <row r="119" spans="1:2" ht="25.5" customHeight="1">
      <c r="A119" s="58"/>
      <c r="B119" s="59"/>
    </row>
    <row r="120" spans="1:2" ht="25.5" customHeight="1">
      <c r="A120" s="58"/>
      <c r="B120" s="59"/>
    </row>
    <row r="121" spans="1:2" ht="25.5" customHeight="1">
      <c r="A121" s="58"/>
      <c r="B121" s="59"/>
    </row>
    <row r="122" spans="1:2" ht="25.5" customHeight="1">
      <c r="A122" s="58"/>
      <c r="B122" s="59"/>
    </row>
    <row r="123" spans="1:2" ht="25.5" customHeight="1">
      <c r="A123" s="58"/>
      <c r="B123" s="59"/>
    </row>
    <row r="124" spans="1:2" ht="25.5" customHeight="1">
      <c r="A124" s="58"/>
      <c r="B124" s="59"/>
    </row>
    <row r="125" spans="1:2" ht="25.5" customHeight="1">
      <c r="A125" s="58"/>
      <c r="B125" s="59"/>
    </row>
    <row r="126" spans="1:2" ht="25.5" customHeight="1">
      <c r="A126" s="58"/>
      <c r="B126" s="59"/>
    </row>
    <row r="127" spans="1:2" ht="25.5" customHeight="1">
      <c r="A127" s="58"/>
      <c r="B127" s="59"/>
    </row>
    <row r="128" spans="1:2" ht="25.5" customHeight="1">
      <c r="A128" s="58"/>
      <c r="B128" s="59"/>
    </row>
    <row r="129" spans="1:2" ht="25.5" customHeight="1">
      <c r="A129" s="58"/>
      <c r="B129" s="59"/>
    </row>
    <row r="130" spans="1:2" ht="25.5" customHeight="1">
      <c r="A130" s="58"/>
      <c r="B130" s="59"/>
    </row>
    <row r="131" spans="1:2" ht="25.5" customHeight="1">
      <c r="A131" s="58"/>
      <c r="B131" s="59"/>
    </row>
    <row r="132" spans="1:2" ht="25.5" customHeight="1">
      <c r="A132" s="58"/>
      <c r="B132" s="59"/>
    </row>
    <row r="133" spans="1:2" ht="25.5" customHeight="1">
      <c r="A133" s="58"/>
      <c r="B133" s="59"/>
    </row>
    <row r="134" spans="1:2" ht="25.5" customHeight="1">
      <c r="A134" s="58"/>
      <c r="B134" s="59"/>
    </row>
    <row r="135" spans="1:2" ht="25.5" customHeight="1">
      <c r="A135" s="58"/>
      <c r="B135" s="59"/>
    </row>
    <row r="136" spans="1:2" ht="25.5" customHeight="1">
      <c r="A136" s="58"/>
      <c r="B136" s="59"/>
    </row>
    <row r="137" spans="1:2" ht="25.5" customHeight="1">
      <c r="A137" s="58"/>
      <c r="B137" s="59"/>
    </row>
    <row r="138" spans="1:2" ht="25.5" customHeight="1">
      <c r="A138" s="58"/>
      <c r="B138" s="59"/>
    </row>
    <row r="139" spans="1:2" ht="25.5" customHeight="1">
      <c r="A139" s="58"/>
      <c r="B139" s="59"/>
    </row>
    <row r="140" spans="1:2" ht="25.5" customHeight="1">
      <c r="A140" s="58"/>
      <c r="B140" s="59"/>
    </row>
    <row r="141" spans="1:2" ht="25.5" customHeight="1">
      <c r="A141" s="58"/>
      <c r="B141" s="59"/>
    </row>
    <row r="142" spans="1:2" ht="25.5" customHeight="1">
      <c r="A142" s="58"/>
      <c r="B142" s="59"/>
    </row>
    <row r="143" spans="1:2" ht="25.5" customHeight="1">
      <c r="A143" s="58"/>
      <c r="B143" s="59"/>
    </row>
    <row r="144" spans="1:2" ht="25.5" customHeight="1">
      <c r="A144" s="58"/>
      <c r="B144" s="59"/>
    </row>
    <row r="145" spans="1:2" ht="25.5" customHeight="1">
      <c r="A145" s="58"/>
      <c r="B145" s="59"/>
    </row>
    <row r="146" spans="1:2" ht="25.5" customHeight="1">
      <c r="A146" s="58"/>
      <c r="B146" s="59"/>
    </row>
  </sheetData>
  <sheetProtection/>
  <mergeCells count="58">
    <mergeCell ref="C21:C22"/>
    <mergeCell ref="A32:A33"/>
    <mergeCell ref="V7:V8"/>
    <mergeCell ref="AE7:AE8"/>
    <mergeCell ref="A13:B13"/>
    <mergeCell ref="A14:B14"/>
    <mergeCell ref="G7:I7"/>
    <mergeCell ref="J7:J8"/>
    <mergeCell ref="A10:B10"/>
    <mergeCell ref="A11:B11"/>
    <mergeCell ref="AD5:AD8"/>
    <mergeCell ref="E2:N2"/>
    <mergeCell ref="AE5:AH6"/>
    <mergeCell ref="F6:M6"/>
    <mergeCell ref="N6:R6"/>
    <mergeCell ref="S6:V6"/>
    <mergeCell ref="W6:W8"/>
    <mergeCell ref="X6:X8"/>
    <mergeCell ref="L7:L8"/>
    <mergeCell ref="M7:M8"/>
    <mergeCell ref="AF7:AF8"/>
    <mergeCell ref="A3:O3"/>
    <mergeCell ref="A4:AH4"/>
    <mergeCell ref="F5:R5"/>
    <mergeCell ref="S5:X5"/>
    <mergeCell ref="Y5:Z7"/>
    <mergeCell ref="AA5:AA8"/>
    <mergeCell ref="AB5:AB8"/>
    <mergeCell ref="AC5:AC8"/>
    <mergeCell ref="AH7:AH8"/>
    <mergeCell ref="AG7:AG8"/>
    <mergeCell ref="A9:B9"/>
    <mergeCell ref="K7:K8"/>
    <mergeCell ref="Q7:Q8"/>
    <mergeCell ref="F7:F8"/>
    <mergeCell ref="E5:E8"/>
    <mergeCell ref="U7:U8"/>
    <mergeCell ref="N7:P7"/>
    <mergeCell ref="C5:C8"/>
    <mergeCell ref="A5:B8"/>
    <mergeCell ref="D5:D8"/>
    <mergeCell ref="R7:R8"/>
    <mergeCell ref="S7:S8"/>
    <mergeCell ref="T7:T8"/>
    <mergeCell ref="A31:B31"/>
    <mergeCell ref="A20:B20"/>
    <mergeCell ref="A16:B16"/>
    <mergeCell ref="A12:B12"/>
    <mergeCell ref="A15:B15"/>
    <mergeCell ref="A30:B30"/>
    <mergeCell ref="A29:B29"/>
    <mergeCell ref="A25:A28"/>
    <mergeCell ref="A23:B23"/>
    <mergeCell ref="A24:B24"/>
    <mergeCell ref="A21:A22"/>
    <mergeCell ref="A17:B17"/>
    <mergeCell ref="A18:B18"/>
    <mergeCell ref="A19:B19"/>
  </mergeCells>
  <conditionalFormatting sqref="E10:AH33">
    <cfRule type="cellIs" priority="1" dxfId="0" operator="lessThan" stopIfTrue="1">
      <formula>0</formula>
    </cfRule>
  </conditionalFormatting>
  <hyperlinks>
    <hyperlink ref="A39" location="_ftn1" display="_ftn1"/>
    <hyperlink ref="A48" location="_ftn2" display="_ftn2"/>
    <hyperlink ref="A50" location="_ftn3" display="_ftn3"/>
    <hyperlink ref="A53" location="_ftn4" display="_ftn4"/>
    <hyperlink ref="A64" location="_ftn5" display="_ftn5"/>
    <hyperlink ref="A69" location="_ftnref1" display="_ftnref1"/>
    <hyperlink ref="A70" location="_ftnref2" display="_ftnref2"/>
    <hyperlink ref="A72" location="_ftnref3" display="_ftnref3"/>
    <hyperlink ref="A73" location="_ftnref4" display="_ftnref4"/>
    <hyperlink ref="A74" location="_ftnref5" display="_ftnref5"/>
  </hyperlinks>
  <printOptions/>
  <pageMargins left="0.7480314960629921" right="0.15748031496062992" top="0.3937007874015748" bottom="0.3937007874015748" header="0" footer="0"/>
  <pageSetup fitToHeight="1" fitToWidth="1" horizontalDpi="600" verticalDpi="600" orientation="landscape" paperSize="9" scale="44" r:id="rId2"/>
  <drawing r:id="rId1"/>
</worksheet>
</file>

<file path=xl/worksheets/sheet4.xml><?xml version="1.0" encoding="utf-8"?>
<worksheet xmlns="http://schemas.openxmlformats.org/spreadsheetml/2006/main" xmlns:r="http://schemas.openxmlformats.org/officeDocument/2006/relationships">
  <sheetPr codeName="Sheet8">
    <tabColor indexed="26"/>
    <pageSetUpPr fitToPage="1"/>
  </sheetPr>
  <dimension ref="A1:K40"/>
  <sheetViews>
    <sheetView showGridLines="0" tabSelected="1" zoomScale="75" zoomScaleNormal="75" workbookViewId="0" topLeftCell="A1">
      <selection activeCell="D22" sqref="D22"/>
    </sheetView>
  </sheetViews>
  <sheetFormatPr defaultColWidth="9.140625" defaultRowHeight="12.75"/>
  <cols>
    <col min="1" max="1" width="26.7109375" style="37" customWidth="1"/>
    <col min="2" max="2" width="109.00390625" style="37" customWidth="1"/>
    <col min="3" max="3" width="5.00390625" style="73" customWidth="1"/>
    <col min="4" max="4" width="17.8515625" style="37" customWidth="1"/>
    <col min="5" max="5" width="18.57421875" style="37" customWidth="1"/>
    <col min="6" max="6" width="13.421875" style="37" customWidth="1"/>
    <col min="7" max="7" width="10.421875" style="37" customWidth="1"/>
    <col min="8" max="8" width="9.140625" style="37" customWidth="1"/>
    <col min="9" max="9" width="13.57421875" style="37" customWidth="1"/>
    <col min="10" max="10" width="11.00390625" style="37" customWidth="1"/>
    <col min="11" max="16384" width="9.140625" style="37" customWidth="1"/>
  </cols>
  <sheetData>
    <row r="1" s="27" customFormat="1" ht="17.25" customHeight="1">
      <c r="C1" s="69"/>
    </row>
    <row r="2" spans="1:11" s="27" customFormat="1" ht="28.5" customHeight="1">
      <c r="A2" s="57" t="s">
        <v>270</v>
      </c>
      <c r="B2" s="28"/>
      <c r="C2" s="344" t="str">
        <f>IF('Титул ф.16'!D22=0," ",'Титул ф.16'!D22)</f>
        <v>УСД в Республике Татарстан</v>
      </c>
      <c r="D2" s="345"/>
      <c r="E2" s="346"/>
      <c r="F2" s="121"/>
      <c r="G2" s="121"/>
      <c r="H2" s="68"/>
      <c r="I2" s="68"/>
      <c r="J2" s="68"/>
      <c r="K2" s="29"/>
    </row>
    <row r="3" spans="1:9" ht="55.5" customHeight="1">
      <c r="A3" s="349" t="s">
        <v>211</v>
      </c>
      <c r="B3" s="349"/>
      <c r="C3" s="349"/>
      <c r="D3" s="349"/>
      <c r="E3" s="52"/>
      <c r="F3" s="52"/>
      <c r="G3" s="52"/>
      <c r="H3" s="52"/>
      <c r="I3" s="52"/>
    </row>
    <row r="4" spans="1:4" ht="24.75" customHeight="1">
      <c r="A4" s="350" t="s">
        <v>312</v>
      </c>
      <c r="B4" s="122" t="s">
        <v>212</v>
      </c>
      <c r="C4" s="115">
        <v>1</v>
      </c>
      <c r="D4" s="172">
        <v>0</v>
      </c>
    </row>
    <row r="5" spans="1:4" ht="24.75" customHeight="1">
      <c r="A5" s="350"/>
      <c r="B5" s="122" t="s">
        <v>213</v>
      </c>
      <c r="C5" s="115">
        <v>2</v>
      </c>
      <c r="D5" s="172">
        <v>0</v>
      </c>
    </row>
    <row r="6" spans="1:4" ht="24.75" customHeight="1">
      <c r="A6" s="350"/>
      <c r="B6" s="122" t="s">
        <v>214</v>
      </c>
      <c r="C6" s="115">
        <v>3</v>
      </c>
      <c r="D6" s="172">
        <v>0</v>
      </c>
    </row>
    <row r="7" spans="1:4" ht="24.75" customHeight="1">
      <c r="A7" s="350"/>
      <c r="B7" s="122" t="s">
        <v>215</v>
      </c>
      <c r="C7" s="115">
        <v>4</v>
      </c>
      <c r="D7" s="172">
        <v>3</v>
      </c>
    </row>
    <row r="8" spans="1:4" ht="24.75" customHeight="1">
      <c r="A8" s="350" t="s">
        <v>216</v>
      </c>
      <c r="B8" s="123" t="s">
        <v>217</v>
      </c>
      <c r="C8" s="115">
        <v>5</v>
      </c>
      <c r="D8" s="172">
        <v>0</v>
      </c>
    </row>
    <row r="9" spans="1:4" ht="24.75" customHeight="1">
      <c r="A9" s="350"/>
      <c r="B9" s="123" t="s">
        <v>218</v>
      </c>
      <c r="C9" s="115">
        <v>6</v>
      </c>
      <c r="D9" s="172">
        <v>1</v>
      </c>
    </row>
    <row r="10" spans="1:4" ht="24.75" customHeight="1">
      <c r="A10" s="350"/>
      <c r="B10" s="123" t="s">
        <v>219</v>
      </c>
      <c r="C10" s="115">
        <v>7</v>
      </c>
      <c r="D10" s="172">
        <v>0</v>
      </c>
    </row>
    <row r="11" spans="1:4" ht="24.75" customHeight="1">
      <c r="A11" s="347" t="s">
        <v>220</v>
      </c>
      <c r="B11" s="123" t="s">
        <v>221</v>
      </c>
      <c r="C11" s="115">
        <v>8</v>
      </c>
      <c r="D11" s="172">
        <v>6</v>
      </c>
    </row>
    <row r="12" spans="1:4" ht="24.75" customHeight="1">
      <c r="A12" s="348"/>
      <c r="B12" s="123" t="s">
        <v>222</v>
      </c>
      <c r="C12" s="115">
        <v>9</v>
      </c>
      <c r="D12" s="172">
        <v>3</v>
      </c>
    </row>
    <row r="13" spans="1:4" ht="24.75" customHeight="1">
      <c r="A13" s="348"/>
      <c r="B13" s="123" t="s">
        <v>223</v>
      </c>
      <c r="C13" s="115">
        <v>10</v>
      </c>
      <c r="D13" s="172">
        <v>1</v>
      </c>
    </row>
    <row r="14" spans="1:4" ht="24.75" customHeight="1">
      <c r="A14" s="348"/>
      <c r="B14" s="123" t="s">
        <v>224</v>
      </c>
      <c r="C14" s="115">
        <v>11</v>
      </c>
      <c r="D14" s="172">
        <v>1</v>
      </c>
    </row>
    <row r="15" spans="1:4" ht="24.75" customHeight="1">
      <c r="A15" s="348"/>
      <c r="B15" s="123" t="s">
        <v>225</v>
      </c>
      <c r="C15" s="115">
        <v>12</v>
      </c>
      <c r="D15" s="172">
        <v>6</v>
      </c>
    </row>
    <row r="16" spans="1:4" ht="24.75" customHeight="1">
      <c r="A16" s="351"/>
      <c r="B16" s="123" t="s">
        <v>226</v>
      </c>
      <c r="C16" s="115">
        <v>13</v>
      </c>
      <c r="D16" s="172">
        <v>0</v>
      </c>
    </row>
    <row r="17" spans="1:4" ht="24.75" customHeight="1">
      <c r="A17" s="347" t="s">
        <v>227</v>
      </c>
      <c r="B17" s="123" t="s">
        <v>228</v>
      </c>
      <c r="C17" s="115">
        <v>14</v>
      </c>
      <c r="D17" s="172">
        <v>5</v>
      </c>
    </row>
    <row r="18" spans="1:4" ht="24.75" customHeight="1">
      <c r="A18" s="348"/>
      <c r="B18" s="122" t="s">
        <v>229</v>
      </c>
      <c r="C18" s="115">
        <v>15</v>
      </c>
      <c r="D18" s="172">
        <v>0</v>
      </c>
    </row>
    <row r="19" spans="1:4" ht="24.75" customHeight="1">
      <c r="A19" s="348"/>
      <c r="B19" s="123" t="s">
        <v>230</v>
      </c>
      <c r="C19" s="115">
        <v>16</v>
      </c>
      <c r="D19" s="172">
        <v>5</v>
      </c>
    </row>
    <row r="20" spans="1:4" ht="24.75" customHeight="1">
      <c r="A20" s="343" t="s">
        <v>231</v>
      </c>
      <c r="B20" s="343"/>
      <c r="C20" s="115">
        <v>17</v>
      </c>
      <c r="D20" s="172">
        <v>7</v>
      </c>
    </row>
    <row r="21" spans="1:4" ht="24.75" customHeight="1">
      <c r="A21" s="343" t="s">
        <v>657</v>
      </c>
      <c r="B21" s="343"/>
      <c r="C21" s="115">
        <v>18</v>
      </c>
      <c r="D21" s="172">
        <v>0</v>
      </c>
    </row>
    <row r="22" spans="1:4" ht="24.75" customHeight="1">
      <c r="A22" s="343" t="s">
        <v>313</v>
      </c>
      <c r="B22" s="343"/>
      <c r="C22" s="115">
        <v>19</v>
      </c>
      <c r="D22" s="172">
        <v>327</v>
      </c>
    </row>
    <row r="23" spans="1:4" ht="21.75" customHeight="1">
      <c r="A23" s="343" t="s">
        <v>232</v>
      </c>
      <c r="B23" s="343"/>
      <c r="C23" s="115">
        <v>20</v>
      </c>
      <c r="D23" s="172">
        <v>48</v>
      </c>
    </row>
    <row r="24" ht="31.5" customHeight="1"/>
    <row r="25" spans="1:7" ht="18.75" customHeight="1">
      <c r="A25" s="161" t="s">
        <v>434</v>
      </c>
      <c r="B25" s="162"/>
      <c r="C25" s="124"/>
      <c r="D25" s="124"/>
      <c r="E25" s="124"/>
      <c r="F25" s="124"/>
      <c r="G25" s="53"/>
    </row>
    <row r="26" spans="1:7" ht="12.75">
      <c r="A26" s="163"/>
      <c r="B26" s="164" t="s">
        <v>233</v>
      </c>
      <c r="C26" s="125"/>
      <c r="D26" s="125"/>
      <c r="E26" s="125"/>
      <c r="F26" s="125"/>
      <c r="G26" s="53"/>
    </row>
    <row r="27" spans="1:7" ht="18.75" customHeight="1">
      <c r="A27" s="352" t="s">
        <v>314</v>
      </c>
      <c r="B27" s="165"/>
      <c r="C27" s="124"/>
      <c r="D27" s="124"/>
      <c r="E27" s="124"/>
      <c r="F27" s="124"/>
      <c r="G27" s="53"/>
    </row>
    <row r="28" spans="1:7" ht="18.75" customHeight="1">
      <c r="A28" s="352"/>
      <c r="B28" s="165"/>
      <c r="C28" s="124"/>
      <c r="D28" s="124"/>
      <c r="E28" s="124"/>
      <c r="F28" s="124"/>
      <c r="G28" s="53"/>
    </row>
    <row r="29" spans="1:7" ht="12.75">
      <c r="A29" s="166"/>
      <c r="B29" s="164" t="s">
        <v>233</v>
      </c>
      <c r="C29" s="125"/>
      <c r="D29" s="125"/>
      <c r="E29" s="125"/>
      <c r="F29" s="125"/>
      <c r="G29" s="53"/>
    </row>
    <row r="30" spans="1:7" ht="12.75" customHeight="1">
      <c r="A30" s="167" t="s">
        <v>315</v>
      </c>
      <c r="B30" s="168" t="s">
        <v>156</v>
      </c>
      <c r="C30" s="54"/>
      <c r="D30" s="353"/>
      <c r="E30" s="353"/>
      <c r="F30" s="353"/>
      <c r="G30" s="53"/>
    </row>
    <row r="31" spans="1:7" ht="12.75">
      <c r="A31" s="169"/>
      <c r="B31" s="170" t="s">
        <v>155</v>
      </c>
      <c r="C31" s="72"/>
      <c r="D31" s="36"/>
      <c r="E31" s="36"/>
      <c r="F31" s="36"/>
      <c r="G31" s="53"/>
    </row>
    <row r="32" spans="5:7" ht="12.75" hidden="1">
      <c r="E32" s="36"/>
      <c r="F32" s="36"/>
      <c r="G32" s="36"/>
    </row>
    <row r="33" spans="5:7" ht="12.75" hidden="1">
      <c r="E33" s="354"/>
      <c r="F33" s="354"/>
      <c r="G33" s="354"/>
    </row>
    <row r="34" ht="12.75" hidden="1"/>
    <row r="35" ht="128.25" customHeight="1" hidden="1">
      <c r="B35" s="90" t="s">
        <v>4</v>
      </c>
    </row>
    <row r="36" ht="33.75" customHeight="1" hidden="1">
      <c r="A36" s="110" t="s">
        <v>65</v>
      </c>
    </row>
    <row r="37" ht="18.75" hidden="1">
      <c r="A37" s="110" t="s">
        <v>37</v>
      </c>
    </row>
    <row r="38" ht="18.75" hidden="1">
      <c r="A38" s="110" t="s">
        <v>38</v>
      </c>
    </row>
    <row r="39" ht="18.75" hidden="1">
      <c r="A39" s="110" t="s">
        <v>64</v>
      </c>
    </row>
    <row r="40" ht="15.75" hidden="1">
      <c r="A40" s="112"/>
    </row>
  </sheetData>
  <sheetProtection/>
  <mergeCells count="13">
    <mergeCell ref="A23:B23"/>
    <mergeCell ref="A27:A28"/>
    <mergeCell ref="D30:F30"/>
    <mergeCell ref="E33:G33"/>
    <mergeCell ref="A22:B22"/>
    <mergeCell ref="C2:E2"/>
    <mergeCell ref="A17:A19"/>
    <mergeCell ref="A20:B20"/>
    <mergeCell ref="A21:B21"/>
    <mergeCell ref="A3:D3"/>
    <mergeCell ref="A4:A7"/>
    <mergeCell ref="A8:A10"/>
    <mergeCell ref="A11:A16"/>
  </mergeCells>
  <conditionalFormatting sqref="D4:D23">
    <cfRule type="cellIs" priority="1" dxfId="0" operator="lessThan" stopIfTrue="1">
      <formula>0</formula>
    </cfRule>
  </conditionalFormatting>
  <printOptions/>
  <pageMargins left="0.9448818897637796" right="0.15748031496062992" top="0.3937007874015748" bottom="0.3937007874015748" header="0" footer="0"/>
  <pageSetup fitToHeight="1" fitToWidth="1"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Лист1">
    <tabColor indexed="10"/>
    <pageSetUpPr fitToPage="1"/>
  </sheetPr>
  <dimension ref="A1:D287"/>
  <sheetViews>
    <sheetView workbookViewId="0" topLeftCell="A1">
      <selection activeCell="A1" sqref="A1:A299"/>
    </sheetView>
  </sheetViews>
  <sheetFormatPr defaultColWidth="9.140625" defaultRowHeight="12.75"/>
  <cols>
    <col min="2" max="2" width="14.7109375" style="0" customWidth="1"/>
    <col min="3" max="3" width="53.421875" style="132" customWidth="1"/>
    <col min="4" max="4" width="56.57421875" style="132" customWidth="1"/>
  </cols>
  <sheetData>
    <row r="1" spans="1:4" s="199" customFormat="1" ht="13.5" thickBot="1">
      <c r="A1" s="197" t="s">
        <v>316</v>
      </c>
      <c r="B1" s="197" t="s">
        <v>317</v>
      </c>
      <c r="C1" s="198" t="s">
        <v>318</v>
      </c>
      <c r="D1" s="198" t="s">
        <v>319</v>
      </c>
    </row>
    <row r="2" spans="1:4" ht="12.75">
      <c r="A2" s="194">
        <f>IF((SUM('Раздел 4'!E30:E30)&lt;=SUM('Раздел 4'!E29:E29)),"","Неверно!")</f>
      </c>
      <c r="B2" s="195">
        <v>63529</v>
      </c>
      <c r="C2" s="196" t="s">
        <v>436</v>
      </c>
      <c r="D2" s="196" t="s">
        <v>462</v>
      </c>
    </row>
    <row r="3" spans="1:4" ht="12.75">
      <c r="A3" s="194">
        <f>IF((SUM('Раздел 4'!F30:F30)&lt;=SUM('Раздел 4'!F29:F29)),"","Неверно!")</f>
      </c>
      <c r="B3" s="195">
        <v>63529</v>
      </c>
      <c r="C3" s="196" t="s">
        <v>437</v>
      </c>
      <c r="D3" s="196" t="s">
        <v>462</v>
      </c>
    </row>
    <row r="4" spans="1:4" ht="12.75">
      <c r="A4" s="194">
        <f>IF((SUM('Раздел 4'!G30:G30)&lt;=SUM('Раздел 4'!G29:G29)),"","Неверно!")</f>
      </c>
      <c r="B4" s="195">
        <v>63529</v>
      </c>
      <c r="C4" s="196" t="s">
        <v>438</v>
      </c>
      <c r="D4" s="196" t="s">
        <v>462</v>
      </c>
    </row>
    <row r="5" spans="1:4" ht="12.75">
      <c r="A5" s="194">
        <f>IF((SUM('Раздел 4'!H30:H30)&lt;=SUM('Раздел 4'!H29:H29)),"","Неверно!")</f>
      </c>
      <c r="B5" s="195">
        <v>63529</v>
      </c>
      <c r="C5" s="196" t="s">
        <v>439</v>
      </c>
      <c r="D5" s="196" t="s">
        <v>462</v>
      </c>
    </row>
    <row r="6" spans="1:4" ht="12.75">
      <c r="A6" s="194">
        <f>IF((SUM('Раздел 4'!I30:I30)&lt;=SUM('Раздел 4'!I29:I29)),"","Неверно!")</f>
      </c>
      <c r="B6" s="195">
        <v>63529</v>
      </c>
      <c r="C6" s="196" t="s">
        <v>440</v>
      </c>
      <c r="D6" s="196" t="s">
        <v>462</v>
      </c>
    </row>
    <row r="7" spans="1:4" ht="12.75">
      <c r="A7" s="194">
        <f>IF((SUM('Раздел 4'!J30:J30)&lt;=SUM('Раздел 4'!J29:J29)),"","Неверно!")</f>
      </c>
      <c r="B7" s="195">
        <v>63529</v>
      </c>
      <c r="C7" s="196" t="s">
        <v>441</v>
      </c>
      <c r="D7" s="196" t="s">
        <v>462</v>
      </c>
    </row>
    <row r="8" spans="1:4" ht="12.75">
      <c r="A8" s="194">
        <f>IF((SUM('Раздел 4'!K30:K30)&lt;=SUM('Раздел 4'!K29:K29)),"","Неверно!")</f>
      </c>
      <c r="B8" s="195">
        <v>63529</v>
      </c>
      <c r="C8" s="196" t="s">
        <v>442</v>
      </c>
      <c r="D8" s="196" t="s">
        <v>462</v>
      </c>
    </row>
    <row r="9" spans="1:4" ht="12.75">
      <c r="A9" s="194">
        <f>IF((SUM('Раздел 4'!L30:L30)&lt;=SUM('Раздел 4'!L29:L29)),"","Неверно!")</f>
      </c>
      <c r="B9" s="195">
        <v>63529</v>
      </c>
      <c r="C9" s="196" t="s">
        <v>443</v>
      </c>
      <c r="D9" s="196" t="s">
        <v>462</v>
      </c>
    </row>
    <row r="10" spans="1:4" ht="12.75">
      <c r="A10" s="194">
        <f>IF((SUM('Раздел 4'!M30:M30)&lt;=SUM('Раздел 4'!M29:M29)),"","Неверно!")</f>
      </c>
      <c r="B10" s="195">
        <v>63529</v>
      </c>
      <c r="C10" s="196" t="s">
        <v>444</v>
      </c>
      <c r="D10" s="196" t="s">
        <v>462</v>
      </c>
    </row>
    <row r="11" spans="1:4" ht="25.5">
      <c r="A11" s="194">
        <f>IF((SUM('Раздел 4'!N30:N30)&lt;=SUM('Раздел 4'!N29:N29)),"","Неверно!")</f>
      </c>
      <c r="B11" s="195">
        <v>63529</v>
      </c>
      <c r="C11" s="196" t="s">
        <v>445</v>
      </c>
      <c r="D11" s="196" t="s">
        <v>462</v>
      </c>
    </row>
    <row r="12" spans="1:4" ht="25.5">
      <c r="A12" s="194">
        <f>IF((SUM('Раздел 4'!O30:O30)&lt;=SUM('Раздел 4'!O29:O29)),"","Неверно!")</f>
      </c>
      <c r="B12" s="195">
        <v>63529</v>
      </c>
      <c r="C12" s="196" t="s">
        <v>446</v>
      </c>
      <c r="D12" s="196" t="s">
        <v>462</v>
      </c>
    </row>
    <row r="13" spans="1:4" ht="25.5">
      <c r="A13" s="194">
        <f>IF((SUM('Раздел 4'!P30:P30)&lt;=SUM('Раздел 4'!P29:P29)),"","Неверно!")</f>
      </c>
      <c r="B13" s="195">
        <v>63529</v>
      </c>
      <c r="C13" s="196" t="s">
        <v>447</v>
      </c>
      <c r="D13" s="196" t="s">
        <v>462</v>
      </c>
    </row>
    <row r="14" spans="1:4" ht="25.5">
      <c r="A14" s="194">
        <f>IF((SUM('Раздел 4'!Q30:Q30)&lt;=SUM('Раздел 4'!Q29:Q29)),"","Неверно!")</f>
      </c>
      <c r="B14" s="195">
        <v>63529</v>
      </c>
      <c r="C14" s="196" t="s">
        <v>448</v>
      </c>
      <c r="D14" s="196" t="s">
        <v>462</v>
      </c>
    </row>
    <row r="15" spans="1:4" ht="25.5">
      <c r="A15" s="194">
        <f>IF((SUM('Раздел 4'!R30:R30)&lt;=SUM('Раздел 4'!R29:R29)),"","Неверно!")</f>
      </c>
      <c r="B15" s="195">
        <v>63529</v>
      </c>
      <c r="C15" s="196" t="s">
        <v>449</v>
      </c>
      <c r="D15" s="196" t="s">
        <v>462</v>
      </c>
    </row>
    <row r="16" spans="1:4" ht="25.5">
      <c r="A16" s="194">
        <f>IF((SUM('Раздел 4'!S30:S30)&lt;=SUM('Раздел 4'!S29:S29)),"","Неверно!")</f>
      </c>
      <c r="B16" s="195">
        <v>63529</v>
      </c>
      <c r="C16" s="196" t="s">
        <v>450</v>
      </c>
      <c r="D16" s="196" t="s">
        <v>462</v>
      </c>
    </row>
    <row r="17" spans="1:4" ht="25.5">
      <c r="A17" s="194">
        <f>IF((SUM('Раздел 4'!T30:T30)&lt;=SUM('Раздел 4'!T29:T29)),"","Неверно!")</f>
      </c>
      <c r="B17" s="195">
        <v>63529</v>
      </c>
      <c r="C17" s="196" t="s">
        <v>451</v>
      </c>
      <c r="D17" s="196" t="s">
        <v>462</v>
      </c>
    </row>
    <row r="18" spans="1:4" ht="25.5">
      <c r="A18" s="194">
        <f>IF((SUM('Раздел 4'!U30:U30)&lt;=SUM('Раздел 4'!U29:U29)),"","Неверно!")</f>
      </c>
      <c r="B18" s="195">
        <v>63529</v>
      </c>
      <c r="C18" s="196" t="s">
        <v>452</v>
      </c>
      <c r="D18" s="196" t="s">
        <v>462</v>
      </c>
    </row>
    <row r="19" spans="1:4" ht="25.5">
      <c r="A19" s="194">
        <f>IF((SUM('Раздел 4'!V30:V30)&lt;=SUM('Раздел 4'!V29:V29)),"","Неверно!")</f>
      </c>
      <c r="B19" s="195">
        <v>63529</v>
      </c>
      <c r="C19" s="196" t="s">
        <v>453</v>
      </c>
      <c r="D19" s="196" t="s">
        <v>462</v>
      </c>
    </row>
    <row r="20" spans="1:4" ht="25.5">
      <c r="A20" s="194">
        <f>IF((SUM('Раздел 4'!W30:W30)&lt;=SUM('Раздел 4'!W29:W29)),"","Неверно!")</f>
      </c>
      <c r="B20" s="195">
        <v>63529</v>
      </c>
      <c r="C20" s="196" t="s">
        <v>454</v>
      </c>
      <c r="D20" s="196" t="s">
        <v>462</v>
      </c>
    </row>
    <row r="21" spans="1:4" ht="25.5">
      <c r="A21" s="194">
        <f>IF((SUM('Раздел 4'!X30:X30)&lt;=SUM('Раздел 4'!X29:X29)),"","Неверно!")</f>
      </c>
      <c r="B21" s="195">
        <v>63529</v>
      </c>
      <c r="C21" s="196" t="s">
        <v>455</v>
      </c>
      <c r="D21" s="196" t="s">
        <v>462</v>
      </c>
    </row>
    <row r="22" spans="1:4" ht="25.5">
      <c r="A22" s="194">
        <f>IF((SUM('Раздел 4'!Y30:Y30)&lt;=SUM('Раздел 4'!Y29:Y29)),"","Неверно!")</f>
      </c>
      <c r="B22" s="195">
        <v>63529</v>
      </c>
      <c r="C22" s="196" t="s">
        <v>456</v>
      </c>
      <c r="D22" s="196" t="s">
        <v>462</v>
      </c>
    </row>
    <row r="23" spans="1:4" ht="25.5">
      <c r="A23" s="194">
        <f>IF((SUM('Раздел 4'!Z30:Z30)&lt;=SUM('Раздел 4'!Z29:Z29)),"","Неверно!")</f>
      </c>
      <c r="B23" s="195">
        <v>63529</v>
      </c>
      <c r="C23" s="196" t="s">
        <v>457</v>
      </c>
      <c r="D23" s="196" t="s">
        <v>462</v>
      </c>
    </row>
    <row r="24" spans="1:4" ht="25.5">
      <c r="A24" s="194">
        <f>IF((SUM('Раздел 4'!AA30:AA30)&lt;=SUM('Раздел 4'!AA29:AA29)),"","Неверно!")</f>
      </c>
      <c r="B24" s="195">
        <v>63529</v>
      </c>
      <c r="C24" s="196" t="s">
        <v>463</v>
      </c>
      <c r="D24" s="196" t="s">
        <v>462</v>
      </c>
    </row>
    <row r="25" spans="1:4" ht="25.5">
      <c r="A25" s="194">
        <f>IF((SUM('Раздел 4'!AB30:AB30)&lt;=SUM('Раздел 4'!AB29:AB29)),"","Неверно!")</f>
      </c>
      <c r="B25" s="195">
        <v>63529</v>
      </c>
      <c r="C25" s="196" t="s">
        <v>464</v>
      </c>
      <c r="D25" s="196" t="s">
        <v>462</v>
      </c>
    </row>
    <row r="26" spans="1:4" ht="25.5">
      <c r="A26" s="194">
        <f>IF((SUM('Раздел 4'!AC30:AC30)&lt;=SUM('Раздел 4'!AC29:AC29)),"","Неверно!")</f>
      </c>
      <c r="B26" s="195">
        <v>63529</v>
      </c>
      <c r="C26" s="196" t="s">
        <v>465</v>
      </c>
      <c r="D26" s="196" t="s">
        <v>462</v>
      </c>
    </row>
    <row r="27" spans="1:4" ht="25.5">
      <c r="A27" s="194">
        <f>IF((SUM('Раздел 4'!AD30:AD30)&lt;=SUM('Раздел 4'!AD29:AD29)),"","Неверно!")</f>
      </c>
      <c r="B27" s="195">
        <v>63529</v>
      </c>
      <c r="C27" s="196" t="s">
        <v>466</v>
      </c>
      <c r="D27" s="196" t="s">
        <v>462</v>
      </c>
    </row>
    <row r="28" spans="1:4" ht="25.5">
      <c r="A28" s="194">
        <f>IF((SUM('Раздел 4'!AE30:AE30)&lt;=SUM('Раздел 4'!AE29:AE29)),"","Неверно!")</f>
      </c>
      <c r="B28" s="195">
        <v>63529</v>
      </c>
      <c r="C28" s="196" t="s">
        <v>467</v>
      </c>
      <c r="D28" s="196" t="s">
        <v>462</v>
      </c>
    </row>
    <row r="29" spans="1:4" ht="25.5">
      <c r="A29" s="194">
        <f>IF((SUM('Раздел 4'!AF30:AF30)&lt;=SUM('Раздел 4'!AF29:AF29)),"","Неверно!")</f>
      </c>
      <c r="B29" s="195">
        <v>63529</v>
      </c>
      <c r="C29" s="196" t="s">
        <v>468</v>
      </c>
      <c r="D29" s="196" t="s">
        <v>462</v>
      </c>
    </row>
    <row r="30" spans="1:4" ht="25.5">
      <c r="A30" s="194">
        <f>IF((SUM('Раздел 4'!AG30:AG30)&lt;=SUM('Раздел 4'!AG29:AG29)),"","Неверно!")</f>
      </c>
      <c r="B30" s="195">
        <v>63529</v>
      </c>
      <c r="C30" s="196" t="s">
        <v>469</v>
      </c>
      <c r="D30" s="196" t="s">
        <v>462</v>
      </c>
    </row>
    <row r="31" spans="1:4" ht="25.5">
      <c r="A31" s="194">
        <f>IF((SUM('Раздел 4'!AH30:AH30)&lt;=SUM('Раздел 4'!AH29:AH29)),"","Неверно!")</f>
      </c>
      <c r="B31" s="195">
        <v>63529</v>
      </c>
      <c r="C31" s="196" t="s">
        <v>470</v>
      </c>
      <c r="D31" s="196" t="s">
        <v>462</v>
      </c>
    </row>
    <row r="32" spans="1:4" ht="12.75">
      <c r="A32" s="194">
        <f>IF((SUM('Раздел 5'!D11:D11)&gt;=SUM('Раздел 5'!D15:D15)),"","Неверно!")</f>
      </c>
      <c r="B32" s="195">
        <v>63530</v>
      </c>
      <c r="C32" s="196" t="s">
        <v>136</v>
      </c>
      <c r="D32" s="196" t="s">
        <v>137</v>
      </c>
    </row>
    <row r="33" spans="1:4" ht="25.5">
      <c r="A33" s="194">
        <f>IF((SUM('Разделы 1, 2, 3'!D9:D9)=SUM('Разделы 1, 2, 3'!E9:H9)),"","Неверно!")</f>
      </c>
      <c r="B33" s="195">
        <v>63538</v>
      </c>
      <c r="C33" s="196" t="s">
        <v>135</v>
      </c>
      <c r="D33" s="196" t="s">
        <v>471</v>
      </c>
    </row>
    <row r="34" spans="1:4" ht="25.5">
      <c r="A34" s="194">
        <f>IF((SUM('Разделы 1, 2, 3'!D10:D10)=SUM('Разделы 1, 2, 3'!E10:H10)),"","Неверно!")</f>
      </c>
      <c r="B34" s="195">
        <v>63538</v>
      </c>
      <c r="C34" s="196" t="s">
        <v>472</v>
      </c>
      <c r="D34" s="196" t="s">
        <v>471</v>
      </c>
    </row>
    <row r="35" spans="1:4" ht="25.5">
      <c r="A35" s="194">
        <f>IF((SUM('Разделы 1, 2, 3'!D11:D11)=SUM('Разделы 1, 2, 3'!E11:H11)),"","Неверно!")</f>
      </c>
      <c r="B35" s="195">
        <v>63538</v>
      </c>
      <c r="C35" s="196" t="s">
        <v>473</v>
      </c>
      <c r="D35" s="196" t="s">
        <v>471</v>
      </c>
    </row>
    <row r="36" spans="1:4" ht="25.5">
      <c r="A36" s="194">
        <f>IF((SUM('Разделы 1, 2, 3'!D12:D12)=SUM('Разделы 1, 2, 3'!E12:H12)),"","Неверно!")</f>
      </c>
      <c r="B36" s="195">
        <v>63538</v>
      </c>
      <c r="C36" s="196" t="s">
        <v>474</v>
      </c>
      <c r="D36" s="196" t="s">
        <v>471</v>
      </c>
    </row>
    <row r="37" spans="1:4" ht="25.5">
      <c r="A37" s="194">
        <f>IF((SUM('Раздел 5'!D11:D14)+SUM('Раздел 5'!D16:D16)&lt;=SUM('Раздел 4'!AB29:AB29)),"","Неверно!")</f>
      </c>
      <c r="B37" s="195">
        <v>63539</v>
      </c>
      <c r="C37" s="196" t="s">
        <v>475</v>
      </c>
      <c r="D37" s="196" t="s">
        <v>39</v>
      </c>
    </row>
    <row r="38" spans="1:4" ht="25.5">
      <c r="A38" s="194">
        <f>IF((SUM('Раздел 5'!D8:D10)&lt;=SUM('Раздел 4'!I29:I29)),"","Неверно!")</f>
      </c>
      <c r="B38" s="195">
        <v>63540</v>
      </c>
      <c r="C38" s="196" t="s">
        <v>243</v>
      </c>
      <c r="D38" s="196" t="s">
        <v>476</v>
      </c>
    </row>
    <row r="39" spans="1:4" ht="25.5">
      <c r="A39" s="194">
        <f>IF((SUM('Раздел 5'!D7:D7)&lt;=SUM('Раздел 4'!R29:R29)),"","Неверно!")</f>
      </c>
      <c r="B39" s="195">
        <v>63541</v>
      </c>
      <c r="C39" s="196" t="s">
        <v>655</v>
      </c>
      <c r="D39" s="196" t="s">
        <v>654</v>
      </c>
    </row>
    <row r="40" spans="1:4" ht="25.5">
      <c r="A40" s="194">
        <f>IF((SUM('Раздел 5'!D6:D6)&lt;=SUM('Раздел 4'!J29:J29)),"","Неверно!")</f>
      </c>
      <c r="B40" s="195">
        <v>63542</v>
      </c>
      <c r="C40" s="196" t="s">
        <v>242</v>
      </c>
      <c r="D40" s="196" t="s">
        <v>477</v>
      </c>
    </row>
    <row r="41" spans="1:4" ht="25.5">
      <c r="A41" s="194">
        <f>IF((SUM('Раздел 5'!D5:D5)&lt;=SUM('Раздел 4'!I29:I29)),"","Неверно!")</f>
      </c>
      <c r="B41" s="195">
        <v>63543</v>
      </c>
      <c r="C41" s="196" t="s">
        <v>241</v>
      </c>
      <c r="D41" s="196" t="s">
        <v>478</v>
      </c>
    </row>
    <row r="42" spans="1:4" ht="25.5">
      <c r="A42" s="194">
        <f>IF((SUM('Раздел 5'!D4:D4)&lt;=SUM('Раздел 4'!H29:H29)),"","Неверно!")</f>
      </c>
      <c r="B42" s="195">
        <v>63544</v>
      </c>
      <c r="C42" s="196" t="s">
        <v>240</v>
      </c>
      <c r="D42" s="196" t="s">
        <v>479</v>
      </c>
    </row>
    <row r="43" spans="1:4" ht="25.5">
      <c r="A43" s="194">
        <f>IF((SUM('Раздел 4'!E25:E28)&lt;=SUM('Раздел 4'!E24:E24)),"","Неверно!")</f>
      </c>
      <c r="B43" s="195">
        <v>63545</v>
      </c>
      <c r="C43" s="196" t="s">
        <v>114</v>
      </c>
      <c r="D43" s="196" t="s">
        <v>480</v>
      </c>
    </row>
    <row r="44" spans="1:4" ht="25.5">
      <c r="A44" s="194">
        <f>IF((SUM('Раздел 4'!F25:F28)&lt;=SUM('Раздел 4'!F24:F24)),"","Неверно!")</f>
      </c>
      <c r="B44" s="195">
        <v>63545</v>
      </c>
      <c r="C44" s="196" t="s">
        <v>115</v>
      </c>
      <c r="D44" s="196" t="s">
        <v>480</v>
      </c>
    </row>
    <row r="45" spans="1:4" ht="25.5">
      <c r="A45" s="194">
        <f>IF((SUM('Раздел 4'!G25:G28)&lt;=SUM('Раздел 4'!G24:G24)),"","Неверно!")</f>
      </c>
      <c r="B45" s="195">
        <v>63545</v>
      </c>
      <c r="C45" s="196" t="s">
        <v>116</v>
      </c>
      <c r="D45" s="196" t="s">
        <v>480</v>
      </c>
    </row>
    <row r="46" spans="1:4" ht="25.5">
      <c r="A46" s="194">
        <f>IF((SUM('Раздел 4'!H25:H28)&lt;=SUM('Раздел 4'!H24:H24)),"","Неверно!")</f>
      </c>
      <c r="B46" s="195">
        <v>63545</v>
      </c>
      <c r="C46" s="196" t="s">
        <v>117</v>
      </c>
      <c r="D46" s="196" t="s">
        <v>480</v>
      </c>
    </row>
    <row r="47" spans="1:4" ht="25.5">
      <c r="A47" s="194">
        <f>IF((SUM('Раздел 4'!I25:I28)&lt;=SUM('Раздел 4'!I24:I24)),"","Неверно!")</f>
      </c>
      <c r="B47" s="195">
        <v>63545</v>
      </c>
      <c r="C47" s="196" t="s">
        <v>118</v>
      </c>
      <c r="D47" s="196" t="s">
        <v>480</v>
      </c>
    </row>
    <row r="48" spans="1:4" ht="25.5">
      <c r="A48" s="194">
        <f>IF((SUM('Раздел 4'!J25:J28)&lt;=SUM('Раздел 4'!J24:J24)),"","Неверно!")</f>
      </c>
      <c r="B48" s="195">
        <v>63545</v>
      </c>
      <c r="C48" s="196" t="s">
        <v>119</v>
      </c>
      <c r="D48" s="196" t="s">
        <v>480</v>
      </c>
    </row>
    <row r="49" spans="1:4" ht="25.5">
      <c r="A49" s="194">
        <f>IF((SUM('Раздел 4'!K25:K28)&lt;=SUM('Раздел 4'!K24:K24)),"","Неверно!")</f>
      </c>
      <c r="B49" s="195">
        <v>63545</v>
      </c>
      <c r="C49" s="196" t="s">
        <v>120</v>
      </c>
      <c r="D49" s="196" t="s">
        <v>480</v>
      </c>
    </row>
    <row r="50" spans="1:4" ht="25.5">
      <c r="A50" s="194">
        <f>IF((SUM('Раздел 4'!L25:L28)&lt;=SUM('Раздел 4'!L24:L24)),"","Неверно!")</f>
      </c>
      <c r="B50" s="195">
        <v>63545</v>
      </c>
      <c r="C50" s="196" t="s">
        <v>121</v>
      </c>
      <c r="D50" s="196" t="s">
        <v>480</v>
      </c>
    </row>
    <row r="51" spans="1:4" ht="25.5">
      <c r="A51" s="194">
        <f>IF((SUM('Раздел 4'!M25:M28)&lt;=SUM('Раздел 4'!M24:M24)),"","Неверно!")</f>
      </c>
      <c r="B51" s="195">
        <v>63545</v>
      </c>
      <c r="C51" s="196" t="s">
        <v>122</v>
      </c>
      <c r="D51" s="196" t="s">
        <v>480</v>
      </c>
    </row>
    <row r="52" spans="1:4" ht="25.5">
      <c r="A52" s="194">
        <f>IF((SUM('Раздел 4'!N25:N28)&lt;=SUM('Раздел 4'!N24:N24)),"","Неверно!")</f>
      </c>
      <c r="B52" s="195">
        <v>63545</v>
      </c>
      <c r="C52" s="196" t="s">
        <v>123</v>
      </c>
      <c r="D52" s="196" t="s">
        <v>480</v>
      </c>
    </row>
    <row r="53" spans="1:4" ht="25.5">
      <c r="A53" s="194">
        <f>IF((SUM('Раздел 4'!O25:O28)&lt;=SUM('Раздел 4'!O24:O24)),"","Неверно!")</f>
      </c>
      <c r="B53" s="195">
        <v>63545</v>
      </c>
      <c r="C53" s="196" t="s">
        <v>124</v>
      </c>
      <c r="D53" s="196" t="s">
        <v>480</v>
      </c>
    </row>
    <row r="54" spans="1:4" ht="25.5">
      <c r="A54" s="194">
        <f>IF((SUM('Раздел 4'!P25:P28)&lt;=SUM('Раздел 4'!P24:P24)),"","Неверно!")</f>
      </c>
      <c r="B54" s="195">
        <v>63545</v>
      </c>
      <c r="C54" s="196" t="s">
        <v>125</v>
      </c>
      <c r="D54" s="196" t="s">
        <v>480</v>
      </c>
    </row>
    <row r="55" spans="1:4" ht="25.5">
      <c r="A55" s="194">
        <f>IF((SUM('Раздел 4'!Q25:Q28)&lt;=SUM('Раздел 4'!Q24:Q24)),"","Неверно!")</f>
      </c>
      <c r="B55" s="195">
        <v>63545</v>
      </c>
      <c r="C55" s="196" t="s">
        <v>126</v>
      </c>
      <c r="D55" s="196" t="s">
        <v>480</v>
      </c>
    </row>
    <row r="56" spans="1:4" ht="25.5">
      <c r="A56" s="194">
        <f>IF((SUM('Раздел 4'!R25:R28)&lt;=SUM('Раздел 4'!R24:R24)),"","Неверно!")</f>
      </c>
      <c r="B56" s="195">
        <v>63545</v>
      </c>
      <c r="C56" s="196" t="s">
        <v>127</v>
      </c>
      <c r="D56" s="196" t="s">
        <v>480</v>
      </c>
    </row>
    <row r="57" spans="1:4" ht="25.5">
      <c r="A57" s="194">
        <f>IF((SUM('Раздел 4'!S25:S28)&lt;=SUM('Раздел 4'!S24:S24)),"","Неверно!")</f>
      </c>
      <c r="B57" s="195">
        <v>63545</v>
      </c>
      <c r="C57" s="196" t="s">
        <v>128</v>
      </c>
      <c r="D57" s="196" t="s">
        <v>480</v>
      </c>
    </row>
    <row r="58" spans="1:4" ht="25.5">
      <c r="A58" s="194">
        <f>IF((SUM('Раздел 4'!T25:T28)&lt;=SUM('Раздел 4'!T24:T24)),"","Неверно!")</f>
      </c>
      <c r="B58" s="195">
        <v>63545</v>
      </c>
      <c r="C58" s="196" t="s">
        <v>129</v>
      </c>
      <c r="D58" s="196" t="s">
        <v>480</v>
      </c>
    </row>
    <row r="59" spans="1:4" ht="25.5">
      <c r="A59" s="194">
        <f>IF((SUM('Раздел 4'!U25:U28)&lt;=SUM('Раздел 4'!U24:U24)),"","Неверно!")</f>
      </c>
      <c r="B59" s="195">
        <v>63545</v>
      </c>
      <c r="C59" s="196" t="s">
        <v>130</v>
      </c>
      <c r="D59" s="196" t="s">
        <v>480</v>
      </c>
    </row>
    <row r="60" spans="1:4" ht="25.5">
      <c r="A60" s="194">
        <f>IF((SUM('Раздел 4'!V25:V28)&lt;=SUM('Раздел 4'!V24:V24)),"","Неверно!")</f>
      </c>
      <c r="B60" s="195">
        <v>63545</v>
      </c>
      <c r="C60" s="196" t="s">
        <v>131</v>
      </c>
      <c r="D60" s="196" t="s">
        <v>480</v>
      </c>
    </row>
    <row r="61" spans="1:4" ht="25.5">
      <c r="A61" s="194">
        <f>IF((SUM('Раздел 4'!W25:W28)&lt;=SUM('Раздел 4'!W24:W24)),"","Неверно!")</f>
      </c>
      <c r="B61" s="195">
        <v>63545</v>
      </c>
      <c r="C61" s="196" t="s">
        <v>132</v>
      </c>
      <c r="D61" s="196" t="s">
        <v>480</v>
      </c>
    </row>
    <row r="62" spans="1:4" ht="25.5">
      <c r="A62" s="194">
        <f>IF((SUM('Раздел 4'!X25:X28)&lt;=SUM('Раздел 4'!X24:X24)),"","Неверно!")</f>
      </c>
      <c r="B62" s="195">
        <v>63545</v>
      </c>
      <c r="C62" s="196" t="s">
        <v>133</v>
      </c>
      <c r="D62" s="196" t="s">
        <v>480</v>
      </c>
    </row>
    <row r="63" spans="1:4" ht="25.5">
      <c r="A63" s="194">
        <f>IF((SUM('Раздел 4'!Y25:Y28)&lt;=SUM('Раздел 4'!Y24:Y24)),"","Неверно!")</f>
      </c>
      <c r="B63" s="195">
        <v>63545</v>
      </c>
      <c r="C63" s="196" t="s">
        <v>134</v>
      </c>
      <c r="D63" s="196" t="s">
        <v>480</v>
      </c>
    </row>
    <row r="64" spans="1:4" ht="25.5">
      <c r="A64" s="194">
        <f>IF((SUM('Раздел 4'!Z25:Z28)&lt;=SUM('Раздел 4'!Z24:Z24)),"","Неверно!")</f>
      </c>
      <c r="B64" s="195">
        <v>63545</v>
      </c>
      <c r="C64" s="196" t="s">
        <v>92</v>
      </c>
      <c r="D64" s="196" t="s">
        <v>480</v>
      </c>
    </row>
    <row r="65" spans="1:4" ht="25.5">
      <c r="A65" s="194">
        <f>IF((SUM('Раздел 4'!AA25:AA28)&lt;=SUM('Раздел 4'!AA24:AA24)),"","Неверно!")</f>
      </c>
      <c r="B65" s="195">
        <v>63545</v>
      </c>
      <c r="C65" s="196" t="s">
        <v>481</v>
      </c>
      <c r="D65" s="196" t="s">
        <v>480</v>
      </c>
    </row>
    <row r="66" spans="1:4" ht="25.5">
      <c r="A66" s="194">
        <f>IF((SUM('Раздел 4'!AB25:AB28)&lt;=SUM('Раздел 4'!AB24:AB24)),"","Неверно!")</f>
      </c>
      <c r="B66" s="195">
        <v>63545</v>
      </c>
      <c r="C66" s="196" t="s">
        <v>482</v>
      </c>
      <c r="D66" s="196" t="s">
        <v>480</v>
      </c>
    </row>
    <row r="67" spans="1:4" ht="25.5">
      <c r="A67" s="194">
        <f>IF((SUM('Раздел 4'!AC25:AC28)&lt;=SUM('Раздел 4'!AC24:AC24)),"","Неверно!")</f>
      </c>
      <c r="B67" s="195">
        <v>63545</v>
      </c>
      <c r="C67" s="196" t="s">
        <v>483</v>
      </c>
      <c r="D67" s="196" t="s">
        <v>480</v>
      </c>
    </row>
    <row r="68" spans="1:4" ht="25.5">
      <c r="A68" s="194">
        <f>IF((SUM('Раздел 4'!AD25:AD28)&lt;=SUM('Раздел 4'!AD24:AD24)),"","Неверно!")</f>
      </c>
      <c r="B68" s="195">
        <v>63545</v>
      </c>
      <c r="C68" s="196" t="s">
        <v>484</v>
      </c>
      <c r="D68" s="196" t="s">
        <v>480</v>
      </c>
    </row>
    <row r="69" spans="1:4" ht="25.5">
      <c r="A69" s="194">
        <f>IF((SUM('Раздел 4'!AE25:AE28)&lt;=SUM('Раздел 4'!AE24:AE24)),"","Неверно!")</f>
      </c>
      <c r="B69" s="195">
        <v>63545</v>
      </c>
      <c r="C69" s="196" t="s">
        <v>485</v>
      </c>
      <c r="D69" s="196" t="s">
        <v>480</v>
      </c>
    </row>
    <row r="70" spans="1:4" ht="25.5">
      <c r="A70" s="194">
        <f>IF((SUM('Раздел 4'!AF25:AF28)&lt;=SUM('Раздел 4'!AF24:AF24)),"","Неверно!")</f>
      </c>
      <c r="B70" s="195">
        <v>63545</v>
      </c>
      <c r="C70" s="196" t="s">
        <v>486</v>
      </c>
      <c r="D70" s="196" t="s">
        <v>480</v>
      </c>
    </row>
    <row r="71" spans="1:4" ht="25.5">
      <c r="A71" s="194">
        <f>IF((SUM('Раздел 4'!AG25:AG28)&lt;=SUM('Раздел 4'!AG24:AG24)),"","Неверно!")</f>
      </c>
      <c r="B71" s="195">
        <v>63545</v>
      </c>
      <c r="C71" s="196" t="s">
        <v>487</v>
      </c>
      <c r="D71" s="196" t="s">
        <v>480</v>
      </c>
    </row>
    <row r="72" spans="1:4" ht="25.5">
      <c r="A72" s="194">
        <f>IF((SUM('Раздел 4'!AH25:AH28)&lt;=SUM('Раздел 4'!AH24:AH24)),"","Неверно!")</f>
      </c>
      <c r="B72" s="195">
        <v>63545</v>
      </c>
      <c r="C72" s="196" t="s">
        <v>488</v>
      </c>
      <c r="D72" s="196" t="s">
        <v>480</v>
      </c>
    </row>
    <row r="73" spans="1:4" ht="25.5">
      <c r="A73" s="194">
        <f>IF((SUM('Раздел 4'!E31:E31)&lt;=SUM('Раздел 4'!E29:E29)),"","Неверно!")</f>
      </c>
      <c r="B73" s="195">
        <v>63546</v>
      </c>
      <c r="C73" s="196" t="s">
        <v>69</v>
      </c>
      <c r="D73" s="196" t="s">
        <v>489</v>
      </c>
    </row>
    <row r="74" spans="1:4" ht="25.5">
      <c r="A74" s="194">
        <f>IF((SUM('Раздел 4'!F31:F31)&lt;=SUM('Раздел 4'!F29:F29)),"","Неверно!")</f>
      </c>
      <c r="B74" s="195">
        <v>63546</v>
      </c>
      <c r="C74" s="196" t="s">
        <v>70</v>
      </c>
      <c r="D74" s="196" t="s">
        <v>489</v>
      </c>
    </row>
    <row r="75" spans="1:4" ht="25.5">
      <c r="A75" s="194">
        <f>IF((SUM('Раздел 4'!G31:G31)&lt;=SUM('Раздел 4'!G29:G29)),"","Неверно!")</f>
      </c>
      <c r="B75" s="195">
        <v>63546</v>
      </c>
      <c r="C75" s="196" t="s">
        <v>71</v>
      </c>
      <c r="D75" s="196" t="s">
        <v>489</v>
      </c>
    </row>
    <row r="76" spans="1:4" ht="25.5">
      <c r="A76" s="194">
        <f>IF((SUM('Раздел 4'!H31:H31)&lt;=SUM('Раздел 4'!H29:H29)),"","Неверно!")</f>
      </c>
      <c r="B76" s="195">
        <v>63546</v>
      </c>
      <c r="C76" s="196" t="s">
        <v>72</v>
      </c>
      <c r="D76" s="196" t="s">
        <v>489</v>
      </c>
    </row>
    <row r="77" spans="1:4" ht="25.5">
      <c r="A77" s="194">
        <f>IF((SUM('Раздел 4'!I31:I31)&lt;=SUM('Раздел 4'!I29:I29)),"","Неверно!")</f>
      </c>
      <c r="B77" s="195">
        <v>63546</v>
      </c>
      <c r="C77" s="196" t="s">
        <v>73</v>
      </c>
      <c r="D77" s="196" t="s">
        <v>489</v>
      </c>
    </row>
    <row r="78" spans="1:4" ht="25.5">
      <c r="A78" s="194">
        <f>IF((SUM('Раздел 4'!J31:J31)&lt;=SUM('Раздел 4'!J29:J29)),"","Неверно!")</f>
      </c>
      <c r="B78" s="195">
        <v>63546</v>
      </c>
      <c r="C78" s="196" t="s">
        <v>74</v>
      </c>
      <c r="D78" s="196" t="s">
        <v>489</v>
      </c>
    </row>
    <row r="79" spans="1:4" ht="25.5">
      <c r="A79" s="194">
        <f>IF((SUM('Раздел 4'!K31:K31)&lt;=SUM('Раздел 4'!K29:K29)),"","Неверно!")</f>
      </c>
      <c r="B79" s="195">
        <v>63546</v>
      </c>
      <c r="C79" s="196" t="s">
        <v>75</v>
      </c>
      <c r="D79" s="196" t="s">
        <v>489</v>
      </c>
    </row>
    <row r="80" spans="1:4" ht="25.5">
      <c r="A80" s="194">
        <f>IF((SUM('Раздел 4'!L31:L31)&lt;=SUM('Раздел 4'!L29:L29)),"","Неверно!")</f>
      </c>
      <c r="B80" s="195">
        <v>63546</v>
      </c>
      <c r="C80" s="196" t="s">
        <v>76</v>
      </c>
      <c r="D80" s="196" t="s">
        <v>489</v>
      </c>
    </row>
    <row r="81" spans="1:4" ht="25.5">
      <c r="A81" s="194">
        <f>IF((SUM('Раздел 4'!M31:M31)&lt;=SUM('Раздел 4'!M29:M29)),"","Неверно!")</f>
      </c>
      <c r="B81" s="195">
        <v>63546</v>
      </c>
      <c r="C81" s="196" t="s">
        <v>77</v>
      </c>
      <c r="D81" s="196" t="s">
        <v>489</v>
      </c>
    </row>
    <row r="82" spans="1:4" ht="25.5">
      <c r="A82" s="194">
        <f>IF((SUM('Раздел 4'!N31:N31)&lt;=SUM('Раздел 4'!N29:N29)),"","Неверно!")</f>
      </c>
      <c r="B82" s="195">
        <v>63546</v>
      </c>
      <c r="C82" s="196" t="s">
        <v>78</v>
      </c>
      <c r="D82" s="196" t="s">
        <v>489</v>
      </c>
    </row>
    <row r="83" spans="1:4" ht="25.5">
      <c r="A83" s="194">
        <f>IF((SUM('Раздел 4'!O31:O31)&lt;=SUM('Раздел 4'!O29:O29)),"","Неверно!")</f>
      </c>
      <c r="B83" s="195">
        <v>63546</v>
      </c>
      <c r="C83" s="196" t="s">
        <v>79</v>
      </c>
      <c r="D83" s="196" t="s">
        <v>489</v>
      </c>
    </row>
    <row r="84" spans="1:4" ht="25.5">
      <c r="A84" s="194">
        <f>IF((SUM('Раздел 4'!P31:P31)&lt;=SUM('Раздел 4'!P29:P29)),"","Неверно!")</f>
      </c>
      <c r="B84" s="195">
        <v>63546</v>
      </c>
      <c r="C84" s="196" t="s">
        <v>80</v>
      </c>
      <c r="D84" s="196" t="s">
        <v>489</v>
      </c>
    </row>
    <row r="85" spans="1:4" ht="25.5">
      <c r="A85" s="194">
        <f>IF((SUM('Раздел 4'!Q31:Q31)&lt;=SUM('Раздел 4'!Q29:Q29)),"","Неверно!")</f>
      </c>
      <c r="B85" s="195">
        <v>63546</v>
      </c>
      <c r="C85" s="196" t="s">
        <v>81</v>
      </c>
      <c r="D85" s="196" t="s">
        <v>489</v>
      </c>
    </row>
    <row r="86" spans="1:4" ht="25.5">
      <c r="A86" s="194">
        <f>IF((SUM('Раздел 4'!R31:R31)&lt;=SUM('Раздел 4'!R29:R29)),"","Неверно!")</f>
      </c>
      <c r="B86" s="195">
        <v>63546</v>
      </c>
      <c r="C86" s="196" t="s">
        <v>82</v>
      </c>
      <c r="D86" s="196" t="s">
        <v>489</v>
      </c>
    </row>
    <row r="87" spans="1:4" ht="25.5">
      <c r="A87" s="194">
        <f>IF((SUM('Раздел 4'!S31:S31)&lt;=SUM('Раздел 4'!S29:S29)),"","Неверно!")</f>
      </c>
      <c r="B87" s="195">
        <v>63546</v>
      </c>
      <c r="C87" s="196" t="s">
        <v>83</v>
      </c>
      <c r="D87" s="196" t="s">
        <v>489</v>
      </c>
    </row>
    <row r="88" spans="1:4" ht="25.5">
      <c r="A88" s="194">
        <f>IF((SUM('Раздел 4'!T31:T31)&lt;=SUM('Раздел 4'!T29:T29)),"","Неверно!")</f>
      </c>
      <c r="B88" s="195">
        <v>63546</v>
      </c>
      <c r="C88" s="196" t="s">
        <v>84</v>
      </c>
      <c r="D88" s="196" t="s">
        <v>489</v>
      </c>
    </row>
    <row r="89" spans="1:4" ht="25.5">
      <c r="A89" s="194">
        <f>IF((SUM('Раздел 4'!U31:U31)&lt;=SUM('Раздел 4'!U29:U29)),"","Неверно!")</f>
      </c>
      <c r="B89" s="195">
        <v>63546</v>
      </c>
      <c r="C89" s="196" t="s">
        <v>85</v>
      </c>
      <c r="D89" s="196" t="s">
        <v>489</v>
      </c>
    </row>
    <row r="90" spans="1:4" ht="25.5">
      <c r="A90" s="194">
        <f>IF((SUM('Раздел 4'!V31:V31)&lt;=SUM('Раздел 4'!V29:V29)),"","Неверно!")</f>
      </c>
      <c r="B90" s="195">
        <v>63546</v>
      </c>
      <c r="C90" s="196" t="s">
        <v>86</v>
      </c>
      <c r="D90" s="196" t="s">
        <v>489</v>
      </c>
    </row>
    <row r="91" spans="1:4" ht="25.5">
      <c r="A91" s="194">
        <f>IF((SUM('Раздел 4'!W31:W31)&lt;=SUM('Раздел 4'!W29:W29)),"","Неверно!")</f>
      </c>
      <c r="B91" s="195">
        <v>63546</v>
      </c>
      <c r="C91" s="196" t="s">
        <v>87</v>
      </c>
      <c r="D91" s="196" t="s">
        <v>489</v>
      </c>
    </row>
    <row r="92" spans="1:4" ht="25.5">
      <c r="A92" s="194">
        <f>IF((SUM('Раздел 4'!X31:X31)&lt;=SUM('Раздел 4'!X29:X29)),"","Неверно!")</f>
      </c>
      <c r="B92" s="195">
        <v>63546</v>
      </c>
      <c r="C92" s="196" t="s">
        <v>88</v>
      </c>
      <c r="D92" s="196" t="s">
        <v>489</v>
      </c>
    </row>
    <row r="93" spans="1:4" ht="25.5">
      <c r="A93" s="194">
        <f>IF((SUM('Раздел 4'!Y31:Y31)&lt;=SUM('Раздел 4'!Y29:Y29)),"","Неверно!")</f>
      </c>
      <c r="B93" s="195">
        <v>63546</v>
      </c>
      <c r="C93" s="196" t="s">
        <v>89</v>
      </c>
      <c r="D93" s="196" t="s">
        <v>489</v>
      </c>
    </row>
    <row r="94" spans="1:4" ht="25.5">
      <c r="A94" s="194">
        <f>IF((SUM('Раздел 4'!Z31:Z31)&lt;=SUM('Раздел 4'!Z29:Z29)),"","Неверно!")</f>
      </c>
      <c r="B94" s="195">
        <v>63546</v>
      </c>
      <c r="C94" s="196" t="s">
        <v>91</v>
      </c>
      <c r="D94" s="196" t="s">
        <v>489</v>
      </c>
    </row>
    <row r="95" spans="1:4" ht="25.5">
      <c r="A95" s="194">
        <f>IF((SUM('Раздел 4'!AA31:AA31)&lt;=SUM('Раздел 4'!AA29:AA29)),"","Неверно!")</f>
      </c>
      <c r="B95" s="195">
        <v>63546</v>
      </c>
      <c r="C95" s="196" t="s">
        <v>490</v>
      </c>
      <c r="D95" s="196" t="s">
        <v>489</v>
      </c>
    </row>
    <row r="96" spans="1:4" ht="25.5">
      <c r="A96" s="194">
        <f>IF((SUM('Раздел 4'!AB31:AB31)&lt;=SUM('Раздел 4'!AB29:AB29)),"","Неверно!")</f>
      </c>
      <c r="B96" s="195">
        <v>63546</v>
      </c>
      <c r="C96" s="196" t="s">
        <v>491</v>
      </c>
      <c r="D96" s="196" t="s">
        <v>489</v>
      </c>
    </row>
    <row r="97" spans="1:4" ht="25.5">
      <c r="A97" s="194">
        <f>IF((SUM('Раздел 4'!AC31:AC31)&lt;=SUM('Раздел 4'!AC29:AC29)),"","Неверно!")</f>
      </c>
      <c r="B97" s="195">
        <v>63546</v>
      </c>
      <c r="C97" s="196" t="s">
        <v>492</v>
      </c>
      <c r="D97" s="196" t="s">
        <v>489</v>
      </c>
    </row>
    <row r="98" spans="1:4" ht="25.5">
      <c r="A98" s="194">
        <f>IF((SUM('Раздел 4'!AD31:AD31)&lt;=SUM('Раздел 4'!AD29:AD29)),"","Неверно!")</f>
      </c>
      <c r="B98" s="195">
        <v>63546</v>
      </c>
      <c r="C98" s="196" t="s">
        <v>493</v>
      </c>
      <c r="D98" s="196" t="s">
        <v>489</v>
      </c>
    </row>
    <row r="99" spans="1:4" ht="25.5">
      <c r="A99" s="194">
        <f>IF((SUM('Раздел 4'!AE31:AE31)&lt;=SUM('Раздел 4'!AE29:AE29)),"","Неверно!")</f>
      </c>
      <c r="B99" s="195">
        <v>63546</v>
      </c>
      <c r="C99" s="196" t="s">
        <v>494</v>
      </c>
      <c r="D99" s="196" t="s">
        <v>489</v>
      </c>
    </row>
    <row r="100" spans="1:4" ht="25.5">
      <c r="A100" s="194">
        <f>IF((SUM('Раздел 4'!AF31:AF31)&lt;=SUM('Раздел 4'!AF29:AF29)),"","Неверно!")</f>
      </c>
      <c r="B100" s="195">
        <v>63546</v>
      </c>
      <c r="C100" s="196" t="s">
        <v>495</v>
      </c>
      <c r="D100" s="196" t="s">
        <v>489</v>
      </c>
    </row>
    <row r="101" spans="1:4" ht="25.5">
      <c r="A101" s="194">
        <f>IF((SUM('Раздел 4'!AG31:AG31)&lt;=SUM('Раздел 4'!AG29:AG29)),"","Неверно!")</f>
      </c>
      <c r="B101" s="195">
        <v>63546</v>
      </c>
      <c r="C101" s="196" t="s">
        <v>496</v>
      </c>
      <c r="D101" s="196" t="s">
        <v>489</v>
      </c>
    </row>
    <row r="102" spans="1:4" ht="25.5">
      <c r="A102" s="194">
        <f>IF((SUM('Раздел 4'!AH31:AH31)&lt;=SUM('Раздел 4'!AH29:AH29)),"","Неверно!")</f>
      </c>
      <c r="B102" s="195">
        <v>63546</v>
      </c>
      <c r="C102" s="196" t="s">
        <v>497</v>
      </c>
      <c r="D102" s="196" t="s">
        <v>489</v>
      </c>
    </row>
    <row r="103" spans="1:4" ht="25.5">
      <c r="A103" s="194">
        <f>IF((SUM('Раздел 4'!E29:E29)=SUM('Разделы 1, 2, 3'!C21:G21)),"","Неверно!")</f>
      </c>
      <c r="B103" s="195">
        <v>63547</v>
      </c>
      <c r="C103" s="196" t="s">
        <v>239</v>
      </c>
      <c r="D103" s="196" t="s">
        <v>498</v>
      </c>
    </row>
    <row r="104" spans="1:4" ht="25.5">
      <c r="A104" s="194">
        <f>IF((SUM('Раздел 4'!E29:E29)=SUM('Раздел 4'!E10:E24)),"","Неверно!")</f>
      </c>
      <c r="B104" s="195">
        <v>63548</v>
      </c>
      <c r="C104" s="196" t="s">
        <v>93</v>
      </c>
      <c r="D104" s="196" t="s">
        <v>499</v>
      </c>
    </row>
    <row r="105" spans="1:4" ht="25.5">
      <c r="A105" s="194">
        <f>IF((SUM('Раздел 4'!F29:F29)=SUM('Раздел 4'!F10:F24)),"","Неверно!")</f>
      </c>
      <c r="B105" s="195">
        <v>63548</v>
      </c>
      <c r="C105" s="196" t="s">
        <v>94</v>
      </c>
      <c r="D105" s="196" t="s">
        <v>499</v>
      </c>
    </row>
    <row r="106" spans="1:4" ht="25.5">
      <c r="A106" s="194">
        <f>IF((SUM('Раздел 4'!G29:G29)=SUM('Раздел 4'!G10:G24)),"","Неверно!")</f>
      </c>
      <c r="B106" s="195">
        <v>63548</v>
      </c>
      <c r="C106" s="196" t="s">
        <v>95</v>
      </c>
      <c r="D106" s="196" t="s">
        <v>499</v>
      </c>
    </row>
    <row r="107" spans="1:4" ht="25.5">
      <c r="A107" s="194">
        <f>IF((SUM('Раздел 4'!H29:H29)=SUM('Раздел 4'!H10:H24)),"","Неверно!")</f>
      </c>
      <c r="B107" s="195">
        <v>63548</v>
      </c>
      <c r="C107" s="196" t="s">
        <v>96</v>
      </c>
      <c r="D107" s="196" t="s">
        <v>499</v>
      </c>
    </row>
    <row r="108" spans="1:4" ht="25.5">
      <c r="A108" s="194">
        <f>IF((SUM('Раздел 4'!I29:I29)=SUM('Раздел 4'!I10:I24)),"","Неверно!")</f>
      </c>
      <c r="B108" s="195">
        <v>63548</v>
      </c>
      <c r="C108" s="196" t="s">
        <v>97</v>
      </c>
      <c r="D108" s="196" t="s">
        <v>499</v>
      </c>
    </row>
    <row r="109" spans="1:4" ht="25.5">
      <c r="A109" s="194">
        <f>IF((SUM('Раздел 4'!J29:J29)=SUM('Раздел 4'!J10:J24)),"","Неверно!")</f>
      </c>
      <c r="B109" s="195">
        <v>63548</v>
      </c>
      <c r="C109" s="196" t="s">
        <v>98</v>
      </c>
      <c r="D109" s="196" t="s">
        <v>499</v>
      </c>
    </row>
    <row r="110" spans="1:4" ht="25.5">
      <c r="A110" s="194">
        <f>IF((SUM('Раздел 4'!K29:K29)=SUM('Раздел 4'!K10:K24)),"","Неверно!")</f>
      </c>
      <c r="B110" s="195">
        <v>63548</v>
      </c>
      <c r="C110" s="196" t="s">
        <v>99</v>
      </c>
      <c r="D110" s="196" t="s">
        <v>499</v>
      </c>
    </row>
    <row r="111" spans="1:4" ht="25.5">
      <c r="A111" s="194">
        <f>IF((SUM('Раздел 4'!L29:L29)=SUM('Раздел 4'!L10:L24)),"","Неверно!")</f>
      </c>
      <c r="B111" s="195">
        <v>63548</v>
      </c>
      <c r="C111" s="196" t="s">
        <v>100</v>
      </c>
      <c r="D111" s="196" t="s">
        <v>499</v>
      </c>
    </row>
    <row r="112" spans="1:4" ht="25.5">
      <c r="A112" s="194">
        <f>IF((SUM('Раздел 4'!M29:M29)=SUM('Раздел 4'!M10:M24)),"","Неверно!")</f>
      </c>
      <c r="B112" s="195">
        <v>63548</v>
      </c>
      <c r="C112" s="196" t="s">
        <v>101</v>
      </c>
      <c r="D112" s="196" t="s">
        <v>499</v>
      </c>
    </row>
    <row r="113" spans="1:4" ht="25.5">
      <c r="A113" s="194">
        <f>IF((SUM('Раздел 4'!N29:N29)=SUM('Раздел 4'!N10:N24)),"","Неверно!")</f>
      </c>
      <c r="B113" s="195">
        <v>63548</v>
      </c>
      <c r="C113" s="196" t="s">
        <v>102</v>
      </c>
      <c r="D113" s="196" t="s">
        <v>499</v>
      </c>
    </row>
    <row r="114" spans="1:4" ht="25.5">
      <c r="A114" s="194">
        <f>IF((SUM('Раздел 4'!O29:O29)=SUM('Раздел 4'!O10:O24)),"","Неверно!")</f>
      </c>
      <c r="B114" s="195">
        <v>63548</v>
      </c>
      <c r="C114" s="196" t="s">
        <v>103</v>
      </c>
      <c r="D114" s="196" t="s">
        <v>499</v>
      </c>
    </row>
    <row r="115" spans="1:4" ht="25.5">
      <c r="A115" s="194">
        <f>IF((SUM('Раздел 4'!P29:P29)=SUM('Раздел 4'!P10:P24)),"","Неверно!")</f>
      </c>
      <c r="B115" s="195">
        <v>63548</v>
      </c>
      <c r="C115" s="196" t="s">
        <v>104</v>
      </c>
      <c r="D115" s="196" t="s">
        <v>499</v>
      </c>
    </row>
    <row r="116" spans="1:4" ht="25.5">
      <c r="A116" s="194">
        <f>IF((SUM('Раздел 4'!Q29:Q29)=SUM('Раздел 4'!Q10:Q24)),"","Неверно!")</f>
      </c>
      <c r="B116" s="195">
        <v>63548</v>
      </c>
      <c r="C116" s="196" t="s">
        <v>105</v>
      </c>
      <c r="D116" s="196" t="s">
        <v>499</v>
      </c>
    </row>
    <row r="117" spans="1:4" ht="25.5">
      <c r="A117" s="194">
        <f>IF((SUM('Раздел 4'!R29:R29)=SUM('Раздел 4'!R10:R24)),"","Неверно!")</f>
      </c>
      <c r="B117" s="195">
        <v>63548</v>
      </c>
      <c r="C117" s="196" t="s">
        <v>106</v>
      </c>
      <c r="D117" s="196" t="s">
        <v>499</v>
      </c>
    </row>
    <row r="118" spans="1:4" ht="25.5">
      <c r="A118" s="194">
        <f>IF((SUM('Раздел 4'!S29:S29)=SUM('Раздел 4'!S10:S24)),"","Неверно!")</f>
      </c>
      <c r="B118" s="195">
        <v>63548</v>
      </c>
      <c r="C118" s="196" t="s">
        <v>107</v>
      </c>
      <c r="D118" s="196" t="s">
        <v>499</v>
      </c>
    </row>
    <row r="119" spans="1:4" ht="25.5">
      <c r="A119" s="194">
        <f>IF((SUM('Раздел 4'!T29:T29)=SUM('Раздел 4'!T10:T24)),"","Неверно!")</f>
      </c>
      <c r="B119" s="195">
        <v>63548</v>
      </c>
      <c r="C119" s="196" t="s">
        <v>108</v>
      </c>
      <c r="D119" s="196" t="s">
        <v>499</v>
      </c>
    </row>
    <row r="120" spans="1:4" ht="25.5">
      <c r="A120" s="194">
        <f>IF((SUM('Раздел 4'!U29:U29)=SUM('Раздел 4'!U10:U24)),"","Неверно!")</f>
      </c>
      <c r="B120" s="195">
        <v>63548</v>
      </c>
      <c r="C120" s="196" t="s">
        <v>109</v>
      </c>
      <c r="D120" s="196" t="s">
        <v>499</v>
      </c>
    </row>
    <row r="121" spans="1:4" ht="25.5">
      <c r="A121" s="194">
        <f>IF((SUM('Раздел 4'!V29:V29)=SUM('Раздел 4'!V10:V24)),"","Неверно!")</f>
      </c>
      <c r="B121" s="195">
        <v>63548</v>
      </c>
      <c r="C121" s="196" t="s">
        <v>110</v>
      </c>
      <c r="D121" s="196" t="s">
        <v>499</v>
      </c>
    </row>
    <row r="122" spans="1:4" ht="25.5">
      <c r="A122" s="194">
        <f>IF((SUM('Раздел 4'!W29:W29)=SUM('Раздел 4'!W10:W24)),"","Неверно!")</f>
      </c>
      <c r="B122" s="195">
        <v>63548</v>
      </c>
      <c r="C122" s="196" t="s">
        <v>111</v>
      </c>
      <c r="D122" s="196" t="s">
        <v>499</v>
      </c>
    </row>
    <row r="123" spans="1:4" ht="25.5">
      <c r="A123" s="194">
        <f>IF((SUM('Раздел 4'!X29:X29)=SUM('Раздел 4'!X10:X24)),"","Неверно!")</f>
      </c>
      <c r="B123" s="195">
        <v>63548</v>
      </c>
      <c r="C123" s="196" t="s">
        <v>112</v>
      </c>
      <c r="D123" s="196" t="s">
        <v>499</v>
      </c>
    </row>
    <row r="124" spans="1:4" ht="25.5">
      <c r="A124" s="194">
        <f>IF((SUM('Раздел 4'!Y29:Y29)=SUM('Раздел 4'!Y10:Y24)),"","Неверно!")</f>
      </c>
      <c r="B124" s="195">
        <v>63548</v>
      </c>
      <c r="C124" s="196" t="s">
        <v>113</v>
      </c>
      <c r="D124" s="196" t="s">
        <v>499</v>
      </c>
    </row>
    <row r="125" spans="1:4" ht="25.5">
      <c r="A125" s="194">
        <f>IF((SUM('Раздел 4'!Z29:Z29)=SUM('Раздел 4'!Z10:Z24)),"","Неверно!")</f>
      </c>
      <c r="B125" s="195">
        <v>63548</v>
      </c>
      <c r="C125" s="196" t="s">
        <v>68</v>
      </c>
      <c r="D125" s="196" t="s">
        <v>499</v>
      </c>
    </row>
    <row r="126" spans="1:4" ht="25.5">
      <c r="A126" s="194">
        <f>IF((SUM('Раздел 4'!AA29:AA29)=SUM('Раздел 4'!AA10:AA24)),"","Неверно!")</f>
      </c>
      <c r="B126" s="195">
        <v>63548</v>
      </c>
      <c r="C126" s="196" t="s">
        <v>500</v>
      </c>
      <c r="D126" s="196" t="s">
        <v>499</v>
      </c>
    </row>
    <row r="127" spans="1:4" ht="25.5">
      <c r="A127" s="194">
        <f>IF((SUM('Раздел 4'!AB29:AB29)=SUM('Раздел 4'!AB10:AB24)),"","Неверно!")</f>
      </c>
      <c r="B127" s="195">
        <v>63548</v>
      </c>
      <c r="C127" s="196" t="s">
        <v>501</v>
      </c>
      <c r="D127" s="196" t="s">
        <v>499</v>
      </c>
    </row>
    <row r="128" spans="1:4" ht="25.5">
      <c r="A128" s="194">
        <f>IF((SUM('Раздел 4'!AC29:AC29)=SUM('Раздел 4'!AC10:AC24)),"","Неверно!")</f>
      </c>
      <c r="B128" s="195">
        <v>63548</v>
      </c>
      <c r="C128" s="196" t="s">
        <v>502</v>
      </c>
      <c r="D128" s="196" t="s">
        <v>499</v>
      </c>
    </row>
    <row r="129" spans="1:4" ht="25.5">
      <c r="A129" s="194">
        <f>IF((SUM('Раздел 4'!AD29:AD29)=SUM('Раздел 4'!AD10:AD24)),"","Неверно!")</f>
      </c>
      <c r="B129" s="195">
        <v>63548</v>
      </c>
      <c r="C129" s="196" t="s">
        <v>503</v>
      </c>
      <c r="D129" s="196" t="s">
        <v>499</v>
      </c>
    </row>
    <row r="130" spans="1:4" ht="25.5">
      <c r="A130" s="194">
        <f>IF((SUM('Раздел 4'!AE29:AE29)=SUM('Раздел 4'!AE10:AE24)),"","Неверно!")</f>
      </c>
      <c r="B130" s="195">
        <v>63548</v>
      </c>
      <c r="C130" s="196" t="s">
        <v>504</v>
      </c>
      <c r="D130" s="196" t="s">
        <v>499</v>
      </c>
    </row>
    <row r="131" spans="1:4" ht="25.5">
      <c r="A131" s="194">
        <f>IF((SUM('Раздел 4'!AF29:AF29)=SUM('Раздел 4'!AF10:AF24)),"","Неверно!")</f>
      </c>
      <c r="B131" s="195">
        <v>63548</v>
      </c>
      <c r="C131" s="196" t="s">
        <v>505</v>
      </c>
      <c r="D131" s="196" t="s">
        <v>499</v>
      </c>
    </row>
    <row r="132" spans="1:4" ht="25.5">
      <c r="A132" s="194">
        <f>IF((SUM('Раздел 4'!AG29:AG29)=SUM('Раздел 4'!AG10:AG24)),"","Неверно!")</f>
      </c>
      <c r="B132" s="195">
        <v>63548</v>
      </c>
      <c r="C132" s="196" t="s">
        <v>506</v>
      </c>
      <c r="D132" s="196" t="s">
        <v>499</v>
      </c>
    </row>
    <row r="133" spans="1:4" ht="25.5">
      <c r="A133" s="194">
        <f>IF((SUM('Раздел 4'!AH29:AH29)=SUM('Раздел 4'!AH10:AH24)),"","Неверно!")</f>
      </c>
      <c r="B133" s="195">
        <v>63548</v>
      </c>
      <c r="C133" s="196" t="s">
        <v>507</v>
      </c>
      <c r="D133" s="196" t="s">
        <v>499</v>
      </c>
    </row>
    <row r="134" spans="1:4" ht="38.25">
      <c r="A134" s="194">
        <f>IF((SUM('Раздел 4'!AD10:AD10)=SUM('Раздел 4'!M10:M10)+SUM('Раздел 4'!R10:R10)+SUM('Раздел 4'!X10:AC10)),"","Неверно!")</f>
      </c>
      <c r="B134" s="195">
        <v>63551</v>
      </c>
      <c r="C134" s="196" t="s">
        <v>40</v>
      </c>
      <c r="D134" s="196" t="s">
        <v>653</v>
      </c>
    </row>
    <row r="135" spans="1:4" ht="38.25">
      <c r="A135" s="194">
        <f>IF((SUM('Раздел 4'!AD11:AD11)=SUM('Раздел 4'!M11:M11)+SUM('Раздел 4'!R11:R11)+SUM('Раздел 4'!X11:AC11)),"","Неверно!")</f>
      </c>
      <c r="B135" s="195">
        <v>63551</v>
      </c>
      <c r="C135" s="196" t="s">
        <v>41</v>
      </c>
      <c r="D135" s="196" t="s">
        <v>653</v>
      </c>
    </row>
    <row r="136" spans="1:4" ht="38.25">
      <c r="A136" s="194">
        <f>IF((SUM('Раздел 4'!AD12:AD12)=SUM('Раздел 4'!M12:M12)+SUM('Раздел 4'!R12:R12)+SUM('Раздел 4'!X12:AC12)),"","Неверно!")</f>
      </c>
      <c r="B136" s="195">
        <v>63551</v>
      </c>
      <c r="C136" s="196" t="s">
        <v>42</v>
      </c>
      <c r="D136" s="196" t="s">
        <v>653</v>
      </c>
    </row>
    <row r="137" spans="1:4" ht="38.25">
      <c r="A137" s="194">
        <f>IF((SUM('Раздел 4'!AD13:AD13)=SUM('Раздел 4'!M13:M13)+SUM('Раздел 4'!R13:R13)+SUM('Раздел 4'!X13:AC13)),"","Неверно!")</f>
      </c>
      <c r="B137" s="195">
        <v>63551</v>
      </c>
      <c r="C137" s="196" t="s">
        <v>43</v>
      </c>
      <c r="D137" s="196" t="s">
        <v>653</v>
      </c>
    </row>
    <row r="138" spans="1:4" ht="38.25">
      <c r="A138" s="194">
        <f>IF((SUM('Раздел 4'!AD14:AD14)=SUM('Раздел 4'!M14:M14)+SUM('Раздел 4'!R14:R14)+SUM('Раздел 4'!X14:AC14)),"","Неверно!")</f>
      </c>
      <c r="B138" s="195">
        <v>63551</v>
      </c>
      <c r="C138" s="196" t="s">
        <v>44</v>
      </c>
      <c r="D138" s="196" t="s">
        <v>653</v>
      </c>
    </row>
    <row r="139" spans="1:4" ht="38.25">
      <c r="A139" s="194">
        <f>IF((SUM('Раздел 4'!AD15:AD15)=SUM('Раздел 4'!M15:M15)+SUM('Раздел 4'!R15:R15)+SUM('Раздел 4'!X15:AC15)),"","Неверно!")</f>
      </c>
      <c r="B139" s="195">
        <v>63551</v>
      </c>
      <c r="C139" s="196" t="s">
        <v>45</v>
      </c>
      <c r="D139" s="196" t="s">
        <v>653</v>
      </c>
    </row>
    <row r="140" spans="1:4" ht="38.25">
      <c r="A140" s="194">
        <f>IF((SUM('Раздел 4'!AD16:AD16)=SUM('Раздел 4'!M16:M16)+SUM('Раздел 4'!R16:R16)+SUM('Раздел 4'!X16:AC16)),"","Неверно!")</f>
      </c>
      <c r="B140" s="195">
        <v>63551</v>
      </c>
      <c r="C140" s="196" t="s">
        <v>46</v>
      </c>
      <c r="D140" s="196" t="s">
        <v>653</v>
      </c>
    </row>
    <row r="141" spans="1:4" ht="38.25">
      <c r="A141" s="194">
        <f>IF((SUM('Раздел 4'!AD17:AD17)=SUM('Раздел 4'!M17:M17)+SUM('Раздел 4'!R17:R17)+SUM('Раздел 4'!X17:AC17)),"","Неверно!")</f>
      </c>
      <c r="B141" s="195">
        <v>63551</v>
      </c>
      <c r="C141" s="196" t="s">
        <v>47</v>
      </c>
      <c r="D141" s="196" t="s">
        <v>653</v>
      </c>
    </row>
    <row r="142" spans="1:4" ht="38.25">
      <c r="A142" s="194">
        <f>IF((SUM('Раздел 4'!AD18:AD18)=SUM('Раздел 4'!M18:M18)+SUM('Раздел 4'!R18:R18)+SUM('Раздел 4'!X18:AC18)),"","Неверно!")</f>
      </c>
      <c r="B142" s="195">
        <v>63551</v>
      </c>
      <c r="C142" s="196" t="s">
        <v>48</v>
      </c>
      <c r="D142" s="196" t="s">
        <v>653</v>
      </c>
    </row>
    <row r="143" spans="1:4" ht="38.25">
      <c r="A143" s="194">
        <f>IF((SUM('Раздел 4'!AD19:AD19)=SUM('Раздел 4'!M19:M19)+SUM('Раздел 4'!R19:R19)+SUM('Раздел 4'!X19:AC19)),"","Неверно!")</f>
      </c>
      <c r="B143" s="195">
        <v>63551</v>
      </c>
      <c r="C143" s="196" t="s">
        <v>49</v>
      </c>
      <c r="D143" s="196" t="s">
        <v>653</v>
      </c>
    </row>
    <row r="144" spans="1:4" ht="38.25">
      <c r="A144" s="194">
        <f>IF((SUM('Раздел 4'!AD20:AD20)=SUM('Раздел 4'!M20:M20)+SUM('Раздел 4'!R20:R20)+SUM('Раздел 4'!X20:AC20)),"","Неверно!")</f>
      </c>
      <c r="B144" s="195">
        <v>63551</v>
      </c>
      <c r="C144" s="196" t="s">
        <v>50</v>
      </c>
      <c r="D144" s="196" t="s">
        <v>653</v>
      </c>
    </row>
    <row r="145" spans="1:4" ht="38.25">
      <c r="A145" s="194">
        <f>IF((SUM('Раздел 4'!AD21:AD21)=SUM('Раздел 4'!M21:M21)+SUM('Раздел 4'!R21:R21)+SUM('Раздел 4'!X21:AC21)),"","Неверно!")</f>
      </c>
      <c r="B145" s="195">
        <v>63551</v>
      </c>
      <c r="C145" s="196" t="s">
        <v>51</v>
      </c>
      <c r="D145" s="196" t="s">
        <v>653</v>
      </c>
    </row>
    <row r="146" spans="1:4" ht="38.25">
      <c r="A146" s="194">
        <f>IF((SUM('Раздел 4'!AD22:AD22)=SUM('Раздел 4'!M22:M22)+SUM('Раздел 4'!R22:R22)+SUM('Раздел 4'!X22:AC22)),"","Неверно!")</f>
      </c>
      <c r="B146" s="195">
        <v>63551</v>
      </c>
      <c r="C146" s="196" t="s">
        <v>52</v>
      </c>
      <c r="D146" s="196" t="s">
        <v>653</v>
      </c>
    </row>
    <row r="147" spans="1:4" ht="38.25">
      <c r="A147" s="194">
        <f>IF((SUM('Раздел 4'!AD23:AD23)=SUM('Раздел 4'!M23:M23)+SUM('Раздел 4'!R23:R23)+SUM('Раздел 4'!X23:AC23)),"","Неверно!")</f>
      </c>
      <c r="B147" s="195">
        <v>63551</v>
      </c>
      <c r="C147" s="196" t="s">
        <v>53</v>
      </c>
      <c r="D147" s="196" t="s">
        <v>653</v>
      </c>
    </row>
    <row r="148" spans="1:4" ht="38.25">
      <c r="A148" s="194">
        <f>IF((SUM('Раздел 4'!AD24:AD24)=SUM('Раздел 4'!M24:M24)+SUM('Раздел 4'!R24:R24)+SUM('Раздел 4'!X24:AC24)),"","Неверно!")</f>
      </c>
      <c r="B148" s="195">
        <v>63551</v>
      </c>
      <c r="C148" s="196" t="s">
        <v>54</v>
      </c>
      <c r="D148" s="196" t="s">
        <v>653</v>
      </c>
    </row>
    <row r="149" spans="1:4" ht="38.25">
      <c r="A149" s="194">
        <f>IF((SUM('Раздел 4'!AD25:AD25)=SUM('Раздел 4'!M25:M25)+SUM('Раздел 4'!R25:R25)+SUM('Раздел 4'!X25:AC25)),"","Неверно!")</f>
      </c>
      <c r="B149" s="195">
        <v>63551</v>
      </c>
      <c r="C149" s="196" t="s">
        <v>55</v>
      </c>
      <c r="D149" s="196" t="s">
        <v>653</v>
      </c>
    </row>
    <row r="150" spans="1:4" ht="38.25">
      <c r="A150" s="194">
        <f>IF((SUM('Раздел 4'!AD26:AD26)=SUM('Раздел 4'!M26:M26)+SUM('Раздел 4'!R26:R26)+SUM('Раздел 4'!X26:AC26)),"","Неверно!")</f>
      </c>
      <c r="B150" s="195">
        <v>63551</v>
      </c>
      <c r="C150" s="196" t="s">
        <v>56</v>
      </c>
      <c r="D150" s="196" t="s">
        <v>653</v>
      </c>
    </row>
    <row r="151" spans="1:4" ht="38.25">
      <c r="A151" s="194">
        <f>IF((SUM('Раздел 4'!AD27:AD27)=SUM('Раздел 4'!M27:M27)+SUM('Раздел 4'!R27:R27)+SUM('Раздел 4'!X27:AC27)),"","Неверно!")</f>
      </c>
      <c r="B151" s="195">
        <v>63551</v>
      </c>
      <c r="C151" s="196" t="s">
        <v>57</v>
      </c>
      <c r="D151" s="196" t="s">
        <v>653</v>
      </c>
    </row>
    <row r="152" spans="1:4" ht="38.25">
      <c r="A152" s="194">
        <f>IF((SUM('Раздел 4'!AD28:AD28)=SUM('Раздел 4'!M28:M28)+SUM('Раздел 4'!R28:R28)+SUM('Раздел 4'!X28:AC28)),"","Неверно!")</f>
      </c>
      <c r="B152" s="195">
        <v>63551</v>
      </c>
      <c r="C152" s="196" t="s">
        <v>58</v>
      </c>
      <c r="D152" s="196" t="s">
        <v>653</v>
      </c>
    </row>
    <row r="153" spans="1:4" ht="38.25">
      <c r="A153" s="194">
        <f>IF((SUM('Раздел 4'!AD29:AD29)=SUM('Раздел 4'!M29:M29)+SUM('Раздел 4'!R29:R29)+SUM('Раздел 4'!X29:AC29)),"","Неверно!")</f>
      </c>
      <c r="B153" s="195">
        <v>63551</v>
      </c>
      <c r="C153" s="196" t="s">
        <v>59</v>
      </c>
      <c r="D153" s="196" t="s">
        <v>653</v>
      </c>
    </row>
    <row r="154" spans="1:4" ht="38.25">
      <c r="A154" s="194">
        <f>IF((SUM('Раздел 4'!AD30:AD30)=SUM('Раздел 4'!M30:M30)+SUM('Раздел 4'!R30:R30)+SUM('Раздел 4'!X30:AC30)),"","Неверно!")</f>
      </c>
      <c r="B154" s="195">
        <v>63551</v>
      </c>
      <c r="C154" s="196" t="s">
        <v>60</v>
      </c>
      <c r="D154" s="196" t="s">
        <v>653</v>
      </c>
    </row>
    <row r="155" spans="1:4" ht="38.25">
      <c r="A155" s="194">
        <f>IF((SUM('Раздел 4'!AD31:AD31)=SUM('Раздел 4'!M31:M31)+SUM('Раздел 4'!R31:R31)+SUM('Раздел 4'!X31:AC31)),"","Неверно!")</f>
      </c>
      <c r="B155" s="195">
        <v>63551</v>
      </c>
      <c r="C155" s="196" t="s">
        <v>61</v>
      </c>
      <c r="D155" s="196" t="s">
        <v>653</v>
      </c>
    </row>
    <row r="156" spans="1:4" ht="38.25">
      <c r="A156" s="194">
        <f>IF((SUM('Раздел 4'!AD32:AD32)=SUM('Раздел 4'!M32:M32)+SUM('Раздел 4'!R32:R32)+SUM('Раздел 4'!X32:AC32)),"","Неверно!")</f>
      </c>
      <c r="B156" s="195">
        <v>63551</v>
      </c>
      <c r="C156" s="196" t="s">
        <v>62</v>
      </c>
      <c r="D156" s="196" t="s">
        <v>653</v>
      </c>
    </row>
    <row r="157" spans="1:4" ht="38.25">
      <c r="A157" s="194">
        <f>IF((SUM('Раздел 4'!AD33:AD33)=SUM('Раздел 4'!M33:M33)+SUM('Раздел 4'!R33:R33)+SUM('Раздел 4'!X33:AC33)),"","Неверно!")</f>
      </c>
      <c r="B157" s="195">
        <v>63551</v>
      </c>
      <c r="C157" s="196" t="s">
        <v>63</v>
      </c>
      <c r="D157" s="196" t="s">
        <v>653</v>
      </c>
    </row>
    <row r="158" spans="1:4" ht="25.5">
      <c r="A158" s="194">
        <f>IF((SUM('Раздел 4'!R10:R10)=SUM('Раздел 4'!N10:Q10)),"","Неверно!")</f>
      </c>
      <c r="B158" s="195">
        <v>63552</v>
      </c>
      <c r="C158" s="196" t="s">
        <v>508</v>
      </c>
      <c r="D158" s="196" t="s">
        <v>509</v>
      </c>
    </row>
    <row r="159" spans="1:4" ht="25.5">
      <c r="A159" s="194">
        <f>IF((SUM('Раздел 4'!R11:R11)=SUM('Раздел 4'!N11:Q11)),"","Неверно!")</f>
      </c>
      <c r="B159" s="195">
        <v>63552</v>
      </c>
      <c r="C159" s="196" t="s">
        <v>510</v>
      </c>
      <c r="D159" s="196" t="s">
        <v>509</v>
      </c>
    </row>
    <row r="160" spans="1:4" ht="25.5">
      <c r="A160" s="194">
        <f>IF((SUM('Раздел 4'!R12:R12)=SUM('Раздел 4'!N12:Q12)),"","Неверно!")</f>
      </c>
      <c r="B160" s="195">
        <v>63552</v>
      </c>
      <c r="C160" s="196" t="s">
        <v>511</v>
      </c>
      <c r="D160" s="196" t="s">
        <v>509</v>
      </c>
    </row>
    <row r="161" spans="1:4" ht="25.5">
      <c r="A161" s="194">
        <f>IF((SUM('Раздел 4'!R13:R13)=SUM('Раздел 4'!N13:Q13)),"","Неверно!")</f>
      </c>
      <c r="B161" s="195">
        <v>63552</v>
      </c>
      <c r="C161" s="196" t="s">
        <v>512</v>
      </c>
      <c r="D161" s="196" t="s">
        <v>509</v>
      </c>
    </row>
    <row r="162" spans="1:4" ht="25.5">
      <c r="A162" s="194">
        <f>IF((SUM('Раздел 4'!R14:R14)=SUM('Раздел 4'!N14:Q14)),"","Неверно!")</f>
      </c>
      <c r="B162" s="195">
        <v>63552</v>
      </c>
      <c r="C162" s="196" t="s">
        <v>513</v>
      </c>
      <c r="D162" s="196" t="s">
        <v>509</v>
      </c>
    </row>
    <row r="163" spans="1:4" ht="25.5">
      <c r="A163" s="194">
        <f>IF((SUM('Раздел 4'!R15:R15)=SUM('Раздел 4'!N15:Q15)),"","Неверно!")</f>
      </c>
      <c r="B163" s="195">
        <v>63552</v>
      </c>
      <c r="C163" s="196" t="s">
        <v>514</v>
      </c>
      <c r="D163" s="196" t="s">
        <v>509</v>
      </c>
    </row>
    <row r="164" spans="1:4" ht="25.5">
      <c r="A164" s="194">
        <f>IF((SUM('Раздел 4'!R16:R16)=SUM('Раздел 4'!N16:Q16)),"","Неверно!")</f>
      </c>
      <c r="B164" s="195">
        <v>63552</v>
      </c>
      <c r="C164" s="196" t="s">
        <v>515</v>
      </c>
      <c r="D164" s="196" t="s">
        <v>509</v>
      </c>
    </row>
    <row r="165" spans="1:4" ht="25.5">
      <c r="A165" s="194">
        <f>IF((SUM('Раздел 4'!R17:R17)=SUM('Раздел 4'!N17:Q17)),"","Неверно!")</f>
      </c>
      <c r="B165" s="195">
        <v>63552</v>
      </c>
      <c r="C165" s="196" t="s">
        <v>516</v>
      </c>
      <c r="D165" s="196" t="s">
        <v>509</v>
      </c>
    </row>
    <row r="166" spans="1:4" ht="25.5">
      <c r="A166" s="194">
        <f>IF((SUM('Раздел 4'!R18:R18)=SUM('Раздел 4'!N18:Q18)),"","Неверно!")</f>
      </c>
      <c r="B166" s="195">
        <v>63552</v>
      </c>
      <c r="C166" s="196" t="s">
        <v>517</v>
      </c>
      <c r="D166" s="196" t="s">
        <v>509</v>
      </c>
    </row>
    <row r="167" spans="1:4" ht="25.5">
      <c r="A167" s="194">
        <f>IF((SUM('Раздел 4'!R19:R19)=SUM('Раздел 4'!N19:Q19)),"","Неверно!")</f>
      </c>
      <c r="B167" s="195">
        <v>63552</v>
      </c>
      <c r="C167" s="196" t="s">
        <v>518</v>
      </c>
      <c r="D167" s="196" t="s">
        <v>509</v>
      </c>
    </row>
    <row r="168" spans="1:4" ht="25.5">
      <c r="A168" s="194">
        <f>IF((SUM('Раздел 4'!R20:R20)=SUM('Раздел 4'!N20:Q20)),"","Неверно!")</f>
      </c>
      <c r="B168" s="195">
        <v>63552</v>
      </c>
      <c r="C168" s="196" t="s">
        <v>519</v>
      </c>
      <c r="D168" s="196" t="s">
        <v>509</v>
      </c>
    </row>
    <row r="169" spans="1:4" ht="25.5">
      <c r="A169" s="194">
        <f>IF((SUM('Раздел 4'!R21:R21)=SUM('Раздел 4'!N21:Q21)),"","Неверно!")</f>
      </c>
      <c r="B169" s="195">
        <v>63552</v>
      </c>
      <c r="C169" s="196" t="s">
        <v>520</v>
      </c>
      <c r="D169" s="196" t="s">
        <v>509</v>
      </c>
    </row>
    <row r="170" spans="1:4" ht="25.5">
      <c r="A170" s="194">
        <f>IF((SUM('Раздел 4'!R22:R22)=SUM('Раздел 4'!N22:Q22)),"","Неверно!")</f>
      </c>
      <c r="B170" s="195">
        <v>63552</v>
      </c>
      <c r="C170" s="196" t="s">
        <v>521</v>
      </c>
      <c r="D170" s="196" t="s">
        <v>509</v>
      </c>
    </row>
    <row r="171" spans="1:4" ht="25.5">
      <c r="A171" s="194">
        <f>IF((SUM('Раздел 4'!R23:R23)=SUM('Раздел 4'!N23:Q23)),"","Неверно!")</f>
      </c>
      <c r="B171" s="195">
        <v>63552</v>
      </c>
      <c r="C171" s="196" t="s">
        <v>522</v>
      </c>
      <c r="D171" s="196" t="s">
        <v>509</v>
      </c>
    </row>
    <row r="172" spans="1:4" ht="25.5">
      <c r="A172" s="194">
        <f>IF((SUM('Раздел 4'!R24:R24)=SUM('Раздел 4'!N24:Q24)),"","Неверно!")</f>
      </c>
      <c r="B172" s="195">
        <v>63552</v>
      </c>
      <c r="C172" s="196" t="s">
        <v>523</v>
      </c>
      <c r="D172" s="196" t="s">
        <v>509</v>
      </c>
    </row>
    <row r="173" spans="1:4" ht="25.5">
      <c r="A173" s="194">
        <f>IF((SUM('Раздел 4'!R25:R25)=SUM('Раздел 4'!N25:Q25)),"","Неверно!")</f>
      </c>
      <c r="B173" s="195">
        <v>63552</v>
      </c>
      <c r="C173" s="196" t="s">
        <v>524</v>
      </c>
      <c r="D173" s="196" t="s">
        <v>509</v>
      </c>
    </row>
    <row r="174" spans="1:4" ht="25.5">
      <c r="A174" s="194">
        <f>IF((SUM('Раздел 4'!R26:R26)=SUM('Раздел 4'!N26:Q26)),"","Неверно!")</f>
      </c>
      <c r="B174" s="195">
        <v>63552</v>
      </c>
      <c r="C174" s="196" t="s">
        <v>525</v>
      </c>
      <c r="D174" s="196" t="s">
        <v>509</v>
      </c>
    </row>
    <row r="175" spans="1:4" ht="25.5">
      <c r="A175" s="194">
        <f>IF((SUM('Раздел 4'!R27:R27)=SUM('Раздел 4'!N27:Q27)),"","Неверно!")</f>
      </c>
      <c r="B175" s="195">
        <v>63552</v>
      </c>
      <c r="C175" s="196" t="s">
        <v>526</v>
      </c>
      <c r="D175" s="196" t="s">
        <v>509</v>
      </c>
    </row>
    <row r="176" spans="1:4" ht="25.5">
      <c r="A176" s="194">
        <f>IF((SUM('Раздел 4'!R28:R28)=SUM('Раздел 4'!N28:Q28)),"","Неверно!")</f>
      </c>
      <c r="B176" s="195">
        <v>63552</v>
      </c>
      <c r="C176" s="196" t="s">
        <v>527</v>
      </c>
      <c r="D176" s="196" t="s">
        <v>509</v>
      </c>
    </row>
    <row r="177" spans="1:4" ht="25.5">
      <c r="A177" s="194">
        <f>IF((SUM('Раздел 4'!R29:R29)=SUM('Раздел 4'!N29:Q29)),"","Неверно!")</f>
      </c>
      <c r="B177" s="195">
        <v>63552</v>
      </c>
      <c r="C177" s="196" t="s">
        <v>528</v>
      </c>
      <c r="D177" s="196" t="s">
        <v>509</v>
      </c>
    </row>
    <row r="178" spans="1:4" ht="25.5">
      <c r="A178" s="194">
        <f>IF((SUM('Раздел 4'!R30:R30)=SUM('Раздел 4'!N30:Q30)),"","Неверно!")</f>
      </c>
      <c r="B178" s="195">
        <v>63552</v>
      </c>
      <c r="C178" s="196" t="s">
        <v>529</v>
      </c>
      <c r="D178" s="196" t="s">
        <v>509</v>
      </c>
    </row>
    <row r="179" spans="1:4" ht="25.5">
      <c r="A179" s="194">
        <f>IF((SUM('Раздел 4'!R31:R31)=SUM('Раздел 4'!N31:Q31)),"","Неверно!")</f>
      </c>
      <c r="B179" s="195">
        <v>63552</v>
      </c>
      <c r="C179" s="196" t="s">
        <v>530</v>
      </c>
      <c r="D179" s="196" t="s">
        <v>509</v>
      </c>
    </row>
    <row r="180" spans="1:4" ht="25.5">
      <c r="A180" s="194">
        <f>IF((SUM('Раздел 4'!R32:R32)=SUM('Раздел 4'!N32:Q32)),"","Неверно!")</f>
      </c>
      <c r="B180" s="195">
        <v>63552</v>
      </c>
      <c r="C180" s="196" t="s">
        <v>531</v>
      </c>
      <c r="D180" s="196" t="s">
        <v>509</v>
      </c>
    </row>
    <row r="181" spans="1:4" ht="25.5">
      <c r="A181" s="194">
        <f>IF((SUM('Раздел 4'!R33:R33)=SUM('Раздел 4'!N33:Q33)),"","Неверно!")</f>
      </c>
      <c r="B181" s="195">
        <v>63552</v>
      </c>
      <c r="C181" s="196" t="s">
        <v>532</v>
      </c>
      <c r="D181" s="196" t="s">
        <v>509</v>
      </c>
    </row>
    <row r="182" spans="1:4" ht="25.5">
      <c r="A182" s="194">
        <f>IF((SUM('Разделы 1, 2, 3'!B29:B29)=SUM('Разделы 1, 2, 3'!C29:F29)),"","Неверно!")</f>
      </c>
      <c r="B182" s="195">
        <v>63553</v>
      </c>
      <c r="C182" s="196" t="s">
        <v>321</v>
      </c>
      <c r="D182" s="196" t="s">
        <v>533</v>
      </c>
    </row>
    <row r="183" spans="1:4" ht="25.5">
      <c r="A183" s="194">
        <f>IF((SUM('Разделы 1, 2, 3'!B21:B21)=SUM('Разделы 1, 2, 3'!C21:J21)),"","Неверно!")</f>
      </c>
      <c r="B183" s="195">
        <v>63554</v>
      </c>
      <c r="C183" s="196" t="s">
        <v>320</v>
      </c>
      <c r="D183" s="196" t="s">
        <v>534</v>
      </c>
    </row>
    <row r="184" spans="1:4" ht="38.25">
      <c r="A184" s="194">
        <f>IF((SUM('Разделы 1, 2, 3'!C9:N12)+SUM('Разделы 1, 2, 3'!B21:J21)+SUM('Разделы 1, 2, 3'!B29:G29)&gt;0),"","Неверно!")</f>
      </c>
      <c r="B184" s="195">
        <v>63555</v>
      </c>
      <c r="C184" s="196" t="s">
        <v>535</v>
      </c>
      <c r="D184" s="196" t="s">
        <v>592</v>
      </c>
    </row>
    <row r="185" spans="1:4" ht="25.5">
      <c r="A185" s="194">
        <f>IF((SUM('Разделы 1, 2, 3'!L9:L9)&lt;=SUM('Разделы 1, 2, 3'!K9:K9)),"","Неверно!")</f>
      </c>
      <c r="B185" s="195">
        <v>63556</v>
      </c>
      <c r="C185" s="196" t="s">
        <v>342</v>
      </c>
      <c r="D185" s="196" t="s">
        <v>536</v>
      </c>
    </row>
    <row r="186" spans="1:4" ht="25.5">
      <c r="A186" s="194">
        <f>IF((SUM('Разделы 1, 2, 3'!L10:L10)&lt;=SUM('Разделы 1, 2, 3'!K10:K10)),"","Неверно!")</f>
      </c>
      <c r="B186" s="195">
        <v>63556</v>
      </c>
      <c r="C186" s="196" t="s">
        <v>537</v>
      </c>
      <c r="D186" s="196" t="s">
        <v>536</v>
      </c>
    </row>
    <row r="187" spans="1:4" ht="25.5">
      <c r="A187" s="194">
        <f>IF((SUM('Разделы 1, 2, 3'!L11:L11)&lt;=SUM('Разделы 1, 2, 3'!K11:K11)),"","Неверно!")</f>
      </c>
      <c r="B187" s="195">
        <v>63556</v>
      </c>
      <c r="C187" s="196" t="s">
        <v>538</v>
      </c>
      <c r="D187" s="196" t="s">
        <v>536</v>
      </c>
    </row>
    <row r="188" spans="1:4" ht="25.5">
      <c r="A188" s="194">
        <f>IF((SUM('Разделы 1, 2, 3'!L12:L12)&lt;=SUM('Разделы 1, 2, 3'!K12:K12)),"","Неверно!")</f>
      </c>
      <c r="B188" s="195">
        <v>63556</v>
      </c>
      <c r="C188" s="196" t="s">
        <v>539</v>
      </c>
      <c r="D188" s="196" t="s">
        <v>536</v>
      </c>
    </row>
    <row r="189" spans="1:4" ht="25.5">
      <c r="A189" s="194">
        <f>IF((SUM('Разделы 1, 2, 3'!J9:J9)&lt;=SUM('Разделы 1, 2, 3'!I9:I9)),"","Неверно!")</f>
      </c>
      <c r="B189" s="195">
        <v>63557</v>
      </c>
      <c r="C189" s="196" t="s">
        <v>341</v>
      </c>
      <c r="D189" s="196" t="s">
        <v>540</v>
      </c>
    </row>
    <row r="190" spans="1:4" ht="25.5">
      <c r="A190" s="194">
        <f>IF((SUM('Разделы 1, 2, 3'!J10:J10)&lt;=SUM('Разделы 1, 2, 3'!I10:I10)),"","Неверно!")</f>
      </c>
      <c r="B190" s="195">
        <v>63557</v>
      </c>
      <c r="C190" s="196" t="s">
        <v>541</v>
      </c>
      <c r="D190" s="196" t="s">
        <v>540</v>
      </c>
    </row>
    <row r="191" spans="1:4" ht="25.5">
      <c r="A191" s="194">
        <f>IF((SUM('Разделы 1, 2, 3'!J11:J11)&lt;=SUM('Разделы 1, 2, 3'!I11:I11)),"","Неверно!")</f>
      </c>
      <c r="B191" s="195">
        <v>63557</v>
      </c>
      <c r="C191" s="196" t="s">
        <v>542</v>
      </c>
      <c r="D191" s="196" t="s">
        <v>540</v>
      </c>
    </row>
    <row r="192" spans="1:4" ht="25.5">
      <c r="A192" s="194">
        <f>IF((SUM('Разделы 1, 2, 3'!J12:J12)&lt;=SUM('Разделы 1, 2, 3'!I12:I12)),"","Неверно!")</f>
      </c>
      <c r="B192" s="195">
        <v>63557</v>
      </c>
      <c r="C192" s="196" t="s">
        <v>543</v>
      </c>
      <c r="D192" s="196" t="s">
        <v>540</v>
      </c>
    </row>
    <row r="193" spans="1:4" ht="38.25">
      <c r="A193" s="194">
        <f>IF((SUM('Разделы 1, 2, 3'!C9:D9)=SUM('Разделы 1, 2, 3'!I9:I9)+SUM('Разделы 1, 2, 3'!K9:K9)+SUM('Разделы 1, 2, 3'!M9:M9)),"","Неверно!")</f>
      </c>
      <c r="B193" s="195">
        <v>63558</v>
      </c>
      <c r="C193" s="196" t="s">
        <v>340</v>
      </c>
      <c r="D193" s="196" t="s">
        <v>544</v>
      </c>
    </row>
    <row r="194" spans="1:4" ht="38.25">
      <c r="A194" s="194">
        <f>IF((SUM('Разделы 1, 2, 3'!C10:D10)=SUM('Разделы 1, 2, 3'!I10:I10)+SUM('Разделы 1, 2, 3'!K10:K10)+SUM('Разделы 1, 2, 3'!M10:M10)),"","Неверно!")</f>
      </c>
      <c r="B194" s="195">
        <v>63558</v>
      </c>
      <c r="C194" s="196" t="s">
        <v>545</v>
      </c>
      <c r="D194" s="196" t="s">
        <v>544</v>
      </c>
    </row>
    <row r="195" spans="1:4" ht="38.25">
      <c r="A195" s="194">
        <f>IF((SUM('Разделы 1, 2, 3'!C11:D11)=SUM('Разделы 1, 2, 3'!I11:I11)+SUM('Разделы 1, 2, 3'!K11:K11)+SUM('Разделы 1, 2, 3'!M11:M11)),"","Неверно!")</f>
      </c>
      <c r="B195" s="195">
        <v>63558</v>
      </c>
      <c r="C195" s="196" t="s">
        <v>546</v>
      </c>
      <c r="D195" s="196" t="s">
        <v>544</v>
      </c>
    </row>
    <row r="196" spans="1:4" ht="38.25">
      <c r="A196" s="194">
        <f>IF((SUM('Разделы 1, 2, 3'!C12:D12)=SUM('Разделы 1, 2, 3'!I12:I12)+SUM('Разделы 1, 2, 3'!K12:K12)+SUM('Разделы 1, 2, 3'!M12:M12)),"","Неверно!")</f>
      </c>
      <c r="B196" s="195">
        <v>63558</v>
      </c>
      <c r="C196" s="196" t="s">
        <v>547</v>
      </c>
      <c r="D196" s="196" t="s">
        <v>544</v>
      </c>
    </row>
    <row r="197" spans="1:4" ht="25.5">
      <c r="A197" s="194">
        <f>IF((SUM('Разделы 1, 2, 3'!N9:N9)&gt;=SUM('Разделы 1, 2, 3'!M9:M9)),"","Неверно!")</f>
      </c>
      <c r="B197" s="195">
        <v>63559</v>
      </c>
      <c r="C197" s="196" t="s">
        <v>548</v>
      </c>
      <c r="D197" s="196" t="s">
        <v>549</v>
      </c>
    </row>
    <row r="198" spans="1:4" ht="25.5">
      <c r="A198" s="194">
        <f>IF((SUM('Разделы 1, 2, 3'!N10:N10)&gt;=SUM('Разделы 1, 2, 3'!M10:M10)),"","Неверно!")</f>
      </c>
      <c r="B198" s="195">
        <v>63559</v>
      </c>
      <c r="C198" s="196" t="s">
        <v>550</v>
      </c>
      <c r="D198" s="196" t="s">
        <v>549</v>
      </c>
    </row>
    <row r="199" spans="1:4" ht="25.5">
      <c r="A199" s="194">
        <f>IF((SUM('Разделы 1, 2, 3'!N11:N11)&gt;=SUM('Разделы 1, 2, 3'!M11:M11)),"","Неверно!")</f>
      </c>
      <c r="B199" s="195">
        <v>63559</v>
      </c>
      <c r="C199" s="196" t="s">
        <v>551</v>
      </c>
      <c r="D199" s="196" t="s">
        <v>549</v>
      </c>
    </row>
    <row r="200" spans="1:4" ht="25.5">
      <c r="A200" s="194">
        <f>IF((SUM('Разделы 1, 2, 3'!N12:N12)&gt;=SUM('Разделы 1, 2, 3'!M12:M12)),"","Неверно!")</f>
      </c>
      <c r="B200" s="195">
        <v>63559</v>
      </c>
      <c r="C200" s="196" t="s">
        <v>552</v>
      </c>
      <c r="D200" s="196" t="s">
        <v>549</v>
      </c>
    </row>
    <row r="201" spans="1:4" ht="25.5">
      <c r="A201" s="194">
        <f>IF((SUM('Разделы 1, 2, 3'!C12:C12)=SUM('Разделы 1, 2, 3'!C9:C11)),"","Неверно!")</f>
      </c>
      <c r="B201" s="195">
        <v>63560</v>
      </c>
      <c r="C201" s="196" t="s">
        <v>553</v>
      </c>
      <c r="D201" s="196" t="s">
        <v>554</v>
      </c>
    </row>
    <row r="202" spans="1:4" ht="25.5">
      <c r="A202" s="194">
        <f>IF((SUM('Разделы 1, 2, 3'!D12:D12)=SUM('Разделы 1, 2, 3'!D9:D11)),"","Неверно!")</f>
      </c>
      <c r="B202" s="195">
        <v>63560</v>
      </c>
      <c r="C202" s="196" t="s">
        <v>555</v>
      </c>
      <c r="D202" s="196" t="s">
        <v>554</v>
      </c>
    </row>
    <row r="203" spans="1:4" ht="25.5">
      <c r="A203" s="194">
        <f>IF((SUM('Разделы 1, 2, 3'!E12:E12)=SUM('Разделы 1, 2, 3'!E9:E11)),"","Неверно!")</f>
      </c>
      <c r="B203" s="195">
        <v>63560</v>
      </c>
      <c r="C203" s="196" t="s">
        <v>556</v>
      </c>
      <c r="D203" s="196" t="s">
        <v>554</v>
      </c>
    </row>
    <row r="204" spans="1:4" ht="25.5">
      <c r="A204" s="194">
        <f>IF((SUM('Разделы 1, 2, 3'!F12:F12)=SUM('Разделы 1, 2, 3'!F9:F11)),"","Неверно!")</f>
      </c>
      <c r="B204" s="195">
        <v>63560</v>
      </c>
      <c r="C204" s="196" t="s">
        <v>557</v>
      </c>
      <c r="D204" s="196" t="s">
        <v>554</v>
      </c>
    </row>
    <row r="205" spans="1:4" ht="25.5">
      <c r="A205" s="194">
        <f>IF((SUM('Разделы 1, 2, 3'!G12:G12)=SUM('Разделы 1, 2, 3'!G9:G11)),"","Неверно!")</f>
      </c>
      <c r="B205" s="195">
        <v>63560</v>
      </c>
      <c r="C205" s="196" t="s">
        <v>558</v>
      </c>
      <c r="D205" s="196" t="s">
        <v>554</v>
      </c>
    </row>
    <row r="206" spans="1:4" ht="25.5">
      <c r="A206" s="194">
        <f>IF((SUM('Разделы 1, 2, 3'!H12:H12)=SUM('Разделы 1, 2, 3'!H9:H11)),"","Неверно!")</f>
      </c>
      <c r="B206" s="195">
        <v>63560</v>
      </c>
      <c r="C206" s="196" t="s">
        <v>559</v>
      </c>
      <c r="D206" s="196" t="s">
        <v>554</v>
      </c>
    </row>
    <row r="207" spans="1:4" ht="25.5">
      <c r="A207" s="194">
        <f>IF((SUM('Разделы 1, 2, 3'!I12:I12)=SUM('Разделы 1, 2, 3'!I9:I11)),"","Неверно!")</f>
      </c>
      <c r="B207" s="195">
        <v>63560</v>
      </c>
      <c r="C207" s="196" t="s">
        <v>560</v>
      </c>
      <c r="D207" s="196" t="s">
        <v>554</v>
      </c>
    </row>
    <row r="208" spans="1:4" ht="25.5">
      <c r="A208" s="194">
        <f>IF((SUM('Разделы 1, 2, 3'!J12:J12)=SUM('Разделы 1, 2, 3'!J9:J11)),"","Неверно!")</f>
      </c>
      <c r="B208" s="195">
        <v>63560</v>
      </c>
      <c r="C208" s="196" t="s">
        <v>561</v>
      </c>
      <c r="D208" s="196" t="s">
        <v>554</v>
      </c>
    </row>
    <row r="209" spans="1:4" ht="25.5">
      <c r="A209" s="194">
        <f>IF((SUM('Разделы 1, 2, 3'!K12:K12)=SUM('Разделы 1, 2, 3'!K9:K11)),"","Неверно!")</f>
      </c>
      <c r="B209" s="195">
        <v>63560</v>
      </c>
      <c r="C209" s="196" t="s">
        <v>562</v>
      </c>
      <c r="D209" s="196" t="s">
        <v>554</v>
      </c>
    </row>
    <row r="210" spans="1:4" ht="25.5">
      <c r="A210" s="194">
        <f>IF((SUM('Разделы 1, 2, 3'!L12:L12)=SUM('Разделы 1, 2, 3'!L9:L11)),"","Неверно!")</f>
      </c>
      <c r="B210" s="195">
        <v>63560</v>
      </c>
      <c r="C210" s="196" t="s">
        <v>563</v>
      </c>
      <c r="D210" s="196" t="s">
        <v>554</v>
      </c>
    </row>
    <row r="211" spans="1:4" ht="25.5">
      <c r="A211" s="194">
        <f>IF((SUM('Разделы 1, 2, 3'!M12:M12)=SUM('Разделы 1, 2, 3'!M9:M11)),"","Неверно!")</f>
      </c>
      <c r="B211" s="195">
        <v>63560</v>
      </c>
      <c r="C211" s="196" t="s">
        <v>564</v>
      </c>
      <c r="D211" s="196" t="s">
        <v>554</v>
      </c>
    </row>
    <row r="212" spans="1:4" ht="25.5">
      <c r="A212" s="194">
        <f>IF((SUM('Разделы 1, 2, 3'!N12:N12)=SUM('Разделы 1, 2, 3'!N9:N11)),"","Неверно!")</f>
      </c>
      <c r="B212" s="195">
        <v>63560</v>
      </c>
      <c r="C212" s="196" t="s">
        <v>565</v>
      </c>
      <c r="D212" s="196" t="s">
        <v>554</v>
      </c>
    </row>
    <row r="213" spans="1:4" ht="25.5">
      <c r="A213" s="194">
        <f>IF((SUM('Раздел 4'!M10:M10)=SUM('Раздел 4'!F10:L10)),"","Неверно!")</f>
      </c>
      <c r="B213" s="195">
        <v>63561</v>
      </c>
      <c r="C213" s="196" t="s">
        <v>566</v>
      </c>
      <c r="D213" s="196" t="s">
        <v>567</v>
      </c>
    </row>
    <row r="214" spans="1:4" ht="25.5">
      <c r="A214" s="194">
        <f>IF((SUM('Раздел 4'!M11:M11)=SUM('Раздел 4'!F11:L11)),"","Неверно!")</f>
      </c>
      <c r="B214" s="195">
        <v>63561</v>
      </c>
      <c r="C214" s="196" t="s">
        <v>568</v>
      </c>
      <c r="D214" s="196" t="s">
        <v>567</v>
      </c>
    </row>
    <row r="215" spans="1:4" ht="25.5">
      <c r="A215" s="194">
        <f>IF((SUM('Раздел 4'!M12:M12)=SUM('Раздел 4'!F12:L12)),"","Неверно!")</f>
      </c>
      <c r="B215" s="195">
        <v>63561</v>
      </c>
      <c r="C215" s="196" t="s">
        <v>569</v>
      </c>
      <c r="D215" s="196" t="s">
        <v>567</v>
      </c>
    </row>
    <row r="216" spans="1:4" ht="25.5">
      <c r="A216" s="194">
        <f>IF((SUM('Раздел 4'!M13:M13)=SUM('Раздел 4'!F13:L13)),"","Неверно!")</f>
      </c>
      <c r="B216" s="195">
        <v>63561</v>
      </c>
      <c r="C216" s="196" t="s">
        <v>570</v>
      </c>
      <c r="D216" s="196" t="s">
        <v>567</v>
      </c>
    </row>
    <row r="217" spans="1:4" ht="25.5">
      <c r="A217" s="194">
        <f>IF((SUM('Раздел 4'!M14:M14)=SUM('Раздел 4'!F14:L14)),"","Неверно!")</f>
      </c>
      <c r="B217" s="195">
        <v>63561</v>
      </c>
      <c r="C217" s="196" t="s">
        <v>571</v>
      </c>
      <c r="D217" s="196" t="s">
        <v>567</v>
      </c>
    </row>
    <row r="218" spans="1:4" ht="25.5">
      <c r="A218" s="194">
        <f>IF((SUM('Раздел 4'!M15:M15)=SUM('Раздел 4'!F15:L15)),"","Неверно!")</f>
      </c>
      <c r="B218" s="195">
        <v>63561</v>
      </c>
      <c r="C218" s="196" t="s">
        <v>572</v>
      </c>
      <c r="D218" s="196" t="s">
        <v>567</v>
      </c>
    </row>
    <row r="219" spans="1:4" ht="25.5">
      <c r="A219" s="194">
        <f>IF((SUM('Раздел 4'!M16:M16)=SUM('Раздел 4'!F16:L16)),"","Неверно!")</f>
      </c>
      <c r="B219" s="195">
        <v>63561</v>
      </c>
      <c r="C219" s="196" t="s">
        <v>573</v>
      </c>
      <c r="D219" s="196" t="s">
        <v>567</v>
      </c>
    </row>
    <row r="220" spans="1:4" ht="25.5">
      <c r="A220" s="194">
        <f>IF((SUM('Раздел 4'!M17:M17)=SUM('Раздел 4'!F17:L17)),"","Неверно!")</f>
      </c>
      <c r="B220" s="195">
        <v>63561</v>
      </c>
      <c r="C220" s="196" t="s">
        <v>574</v>
      </c>
      <c r="D220" s="196" t="s">
        <v>567</v>
      </c>
    </row>
    <row r="221" spans="1:4" ht="25.5">
      <c r="A221" s="194">
        <f>IF((SUM('Раздел 4'!M18:M18)=SUM('Раздел 4'!F18:L18)),"","Неверно!")</f>
      </c>
      <c r="B221" s="195">
        <v>63561</v>
      </c>
      <c r="C221" s="196" t="s">
        <v>575</v>
      </c>
      <c r="D221" s="196" t="s">
        <v>567</v>
      </c>
    </row>
    <row r="222" spans="1:4" ht="25.5">
      <c r="A222" s="194">
        <f>IF((SUM('Раздел 4'!M19:M19)=SUM('Раздел 4'!F19:L19)),"","Неверно!")</f>
      </c>
      <c r="B222" s="195">
        <v>63561</v>
      </c>
      <c r="C222" s="196" t="s">
        <v>576</v>
      </c>
      <c r="D222" s="196" t="s">
        <v>567</v>
      </c>
    </row>
    <row r="223" spans="1:4" ht="25.5">
      <c r="A223" s="194">
        <f>IF((SUM('Раздел 4'!M20:M20)=SUM('Раздел 4'!F20:L20)),"","Неверно!")</f>
      </c>
      <c r="B223" s="195">
        <v>63561</v>
      </c>
      <c r="C223" s="196" t="s">
        <v>577</v>
      </c>
      <c r="D223" s="196" t="s">
        <v>567</v>
      </c>
    </row>
    <row r="224" spans="1:4" ht="25.5">
      <c r="A224" s="194">
        <f>IF((SUM('Раздел 4'!M21:M21)=SUM('Раздел 4'!F21:L21)),"","Неверно!")</f>
      </c>
      <c r="B224" s="195">
        <v>63561</v>
      </c>
      <c r="C224" s="196" t="s">
        <v>578</v>
      </c>
      <c r="D224" s="196" t="s">
        <v>567</v>
      </c>
    </row>
    <row r="225" spans="1:4" ht="25.5">
      <c r="A225" s="194">
        <f>IF((SUM('Раздел 4'!M22:M22)=SUM('Раздел 4'!F22:L22)),"","Неверно!")</f>
      </c>
      <c r="B225" s="195">
        <v>63561</v>
      </c>
      <c r="C225" s="196" t="s">
        <v>579</v>
      </c>
      <c r="D225" s="196" t="s">
        <v>567</v>
      </c>
    </row>
    <row r="226" spans="1:4" ht="25.5">
      <c r="A226" s="194">
        <f>IF((SUM('Раздел 4'!M23:M23)=SUM('Раздел 4'!F23:L23)),"","Неверно!")</f>
      </c>
      <c r="B226" s="195">
        <v>63561</v>
      </c>
      <c r="C226" s="196" t="s">
        <v>580</v>
      </c>
      <c r="D226" s="196" t="s">
        <v>567</v>
      </c>
    </row>
    <row r="227" spans="1:4" ht="25.5">
      <c r="A227" s="194">
        <f>IF((SUM('Раздел 4'!M24:M24)=SUM('Раздел 4'!F24:L24)),"","Неверно!")</f>
      </c>
      <c r="B227" s="195">
        <v>63561</v>
      </c>
      <c r="C227" s="196" t="s">
        <v>581</v>
      </c>
      <c r="D227" s="196" t="s">
        <v>567</v>
      </c>
    </row>
    <row r="228" spans="1:4" ht="25.5">
      <c r="A228" s="194">
        <f>IF((SUM('Раздел 4'!M25:M25)=SUM('Раздел 4'!F25:L25)),"","Неверно!")</f>
      </c>
      <c r="B228" s="195">
        <v>63561</v>
      </c>
      <c r="C228" s="196" t="s">
        <v>582</v>
      </c>
      <c r="D228" s="196" t="s">
        <v>567</v>
      </c>
    </row>
    <row r="229" spans="1:4" ht="25.5">
      <c r="A229" s="194">
        <f>IF((SUM('Раздел 4'!M26:M26)=SUM('Раздел 4'!F26:L26)),"","Неверно!")</f>
      </c>
      <c r="B229" s="195">
        <v>63561</v>
      </c>
      <c r="C229" s="196" t="s">
        <v>583</v>
      </c>
      <c r="D229" s="196" t="s">
        <v>567</v>
      </c>
    </row>
    <row r="230" spans="1:4" ht="25.5">
      <c r="A230" s="194">
        <f>IF((SUM('Раздел 4'!M27:M27)=SUM('Раздел 4'!F27:L27)),"","Неверно!")</f>
      </c>
      <c r="B230" s="195">
        <v>63561</v>
      </c>
      <c r="C230" s="196" t="s">
        <v>584</v>
      </c>
      <c r="D230" s="196" t="s">
        <v>567</v>
      </c>
    </row>
    <row r="231" spans="1:4" ht="25.5">
      <c r="A231" s="194">
        <f>IF((SUM('Раздел 4'!M28:M28)=SUM('Раздел 4'!F28:L28)),"","Неверно!")</f>
      </c>
      <c r="B231" s="195">
        <v>63561</v>
      </c>
      <c r="C231" s="196" t="s">
        <v>585</v>
      </c>
      <c r="D231" s="196" t="s">
        <v>567</v>
      </c>
    </row>
    <row r="232" spans="1:4" ht="25.5">
      <c r="A232" s="194">
        <f>IF((SUM('Раздел 4'!M29:M29)=SUM('Раздел 4'!F29:L29)),"","Неверно!")</f>
      </c>
      <c r="B232" s="195">
        <v>63561</v>
      </c>
      <c r="C232" s="196" t="s">
        <v>586</v>
      </c>
      <c r="D232" s="196" t="s">
        <v>567</v>
      </c>
    </row>
    <row r="233" spans="1:4" ht="25.5">
      <c r="A233" s="194">
        <f>IF((SUM('Раздел 4'!M30:M30)=SUM('Раздел 4'!F30:L30)),"","Неверно!")</f>
      </c>
      <c r="B233" s="195">
        <v>63561</v>
      </c>
      <c r="C233" s="196" t="s">
        <v>587</v>
      </c>
      <c r="D233" s="196" t="s">
        <v>567</v>
      </c>
    </row>
    <row r="234" spans="1:4" ht="25.5">
      <c r="A234" s="194">
        <f>IF((SUM('Раздел 4'!M31:M31)=SUM('Раздел 4'!F31:L31)),"","Неверно!")</f>
      </c>
      <c r="B234" s="195">
        <v>63561</v>
      </c>
      <c r="C234" s="196" t="s">
        <v>588</v>
      </c>
      <c r="D234" s="196" t="s">
        <v>567</v>
      </c>
    </row>
    <row r="235" spans="1:4" ht="25.5">
      <c r="A235" s="194">
        <f>IF((SUM('Раздел 4'!M32:M32)=SUM('Раздел 4'!F32:L32)),"","Неверно!")</f>
      </c>
      <c r="B235" s="195">
        <v>63561</v>
      </c>
      <c r="C235" s="196" t="s">
        <v>594</v>
      </c>
      <c r="D235" s="196" t="s">
        <v>567</v>
      </c>
    </row>
    <row r="236" spans="1:4" ht="25.5">
      <c r="A236" s="194">
        <f>IF((SUM('Раздел 4'!M33:M33)=SUM('Раздел 4'!F33:L33)),"","Неверно!")</f>
      </c>
      <c r="B236" s="195">
        <v>63561</v>
      </c>
      <c r="C236" s="196" t="s">
        <v>595</v>
      </c>
      <c r="D236" s="196" t="s">
        <v>567</v>
      </c>
    </row>
    <row r="237" spans="1:4" ht="38.25">
      <c r="A237" s="194">
        <f>IF((SUM('Раздел 4'!M10:M10)+SUM('Раздел 4'!R10:R10)+SUM('Раздел 4'!X10:X10)=SUM('Раздел 4'!AE10:AH10)),"","Неверно!")</f>
      </c>
      <c r="B237" s="195">
        <v>63562</v>
      </c>
      <c r="C237" s="196" t="s">
        <v>596</v>
      </c>
      <c r="D237" s="196" t="s">
        <v>597</v>
      </c>
    </row>
    <row r="238" spans="1:4" ht="38.25">
      <c r="A238" s="194">
        <f>IF((SUM('Раздел 4'!M11:M11)+SUM('Раздел 4'!R11:R11)+SUM('Раздел 4'!X11:X11)=SUM('Раздел 4'!AE11:AH11)),"","Неверно!")</f>
      </c>
      <c r="B238" s="195">
        <v>63562</v>
      </c>
      <c r="C238" s="196" t="s">
        <v>598</v>
      </c>
      <c r="D238" s="196" t="s">
        <v>597</v>
      </c>
    </row>
    <row r="239" spans="1:4" ht="38.25">
      <c r="A239" s="194">
        <f>IF((SUM('Раздел 4'!M12:M12)+SUM('Раздел 4'!R12:R12)+SUM('Раздел 4'!X12:X12)=SUM('Раздел 4'!AE12:AH12)),"","Неверно!")</f>
      </c>
      <c r="B239" s="195">
        <v>63562</v>
      </c>
      <c r="C239" s="196" t="s">
        <v>599</v>
      </c>
      <c r="D239" s="196" t="s">
        <v>597</v>
      </c>
    </row>
    <row r="240" spans="1:4" ht="38.25">
      <c r="A240" s="194">
        <f>IF((SUM('Раздел 4'!M13:M13)+SUM('Раздел 4'!R13:R13)+SUM('Раздел 4'!X13:X13)=SUM('Раздел 4'!AE13:AH13)),"","Неверно!")</f>
      </c>
      <c r="B240" s="195">
        <v>63562</v>
      </c>
      <c r="C240" s="196" t="s">
        <v>600</v>
      </c>
      <c r="D240" s="196" t="s">
        <v>597</v>
      </c>
    </row>
    <row r="241" spans="1:4" ht="38.25">
      <c r="A241" s="194">
        <f>IF((SUM('Раздел 4'!M14:M14)+SUM('Раздел 4'!R14:R14)+SUM('Раздел 4'!X14:X14)=SUM('Раздел 4'!AE14:AH14)),"","Неверно!")</f>
      </c>
      <c r="B241" s="195">
        <v>63562</v>
      </c>
      <c r="C241" s="196" t="s">
        <v>601</v>
      </c>
      <c r="D241" s="196" t="s">
        <v>597</v>
      </c>
    </row>
    <row r="242" spans="1:4" ht="38.25">
      <c r="A242" s="194">
        <f>IF((SUM('Раздел 4'!M15:M15)+SUM('Раздел 4'!R15:R15)+SUM('Раздел 4'!X15:X15)=SUM('Раздел 4'!AE15:AH15)),"","Неверно!")</f>
      </c>
      <c r="B242" s="195">
        <v>63562</v>
      </c>
      <c r="C242" s="196" t="s">
        <v>602</v>
      </c>
      <c r="D242" s="196" t="s">
        <v>597</v>
      </c>
    </row>
    <row r="243" spans="1:4" ht="38.25">
      <c r="A243" s="194">
        <f>IF((SUM('Раздел 4'!M16:M16)+SUM('Раздел 4'!R16:R16)+SUM('Раздел 4'!X16:X16)=SUM('Раздел 4'!AE16:AH16)),"","Неверно!")</f>
      </c>
      <c r="B243" s="195">
        <v>63562</v>
      </c>
      <c r="C243" s="196" t="s">
        <v>603</v>
      </c>
      <c r="D243" s="196" t="s">
        <v>597</v>
      </c>
    </row>
    <row r="244" spans="1:4" ht="38.25">
      <c r="A244" s="194">
        <f>IF((SUM('Раздел 4'!M17:M17)+SUM('Раздел 4'!R17:R17)+SUM('Раздел 4'!X17:X17)=SUM('Раздел 4'!AE17:AH17)),"","Неверно!")</f>
      </c>
      <c r="B244" s="195">
        <v>63562</v>
      </c>
      <c r="C244" s="196" t="s">
        <v>604</v>
      </c>
      <c r="D244" s="196" t="s">
        <v>597</v>
      </c>
    </row>
    <row r="245" spans="1:4" ht="38.25">
      <c r="A245" s="194">
        <f>IF((SUM('Раздел 4'!M18:M18)+SUM('Раздел 4'!R18:R18)+SUM('Раздел 4'!X18:X18)=SUM('Раздел 4'!AE18:AH18)),"","Неверно!")</f>
      </c>
      <c r="B245" s="195">
        <v>63562</v>
      </c>
      <c r="C245" s="196" t="s">
        <v>605</v>
      </c>
      <c r="D245" s="196" t="s">
        <v>597</v>
      </c>
    </row>
    <row r="246" spans="1:4" ht="38.25">
      <c r="A246" s="194">
        <f>IF((SUM('Раздел 4'!M19:M19)+SUM('Раздел 4'!R19:R19)+SUM('Раздел 4'!X19:X19)=SUM('Раздел 4'!AE19:AH19)),"","Неверно!")</f>
      </c>
      <c r="B246" s="195">
        <v>63562</v>
      </c>
      <c r="C246" s="196" t="s">
        <v>606</v>
      </c>
      <c r="D246" s="196" t="s">
        <v>597</v>
      </c>
    </row>
    <row r="247" spans="1:4" ht="38.25">
      <c r="A247" s="194">
        <f>IF((SUM('Раздел 4'!M20:M20)+SUM('Раздел 4'!R20:R20)+SUM('Раздел 4'!X20:X20)=SUM('Раздел 4'!AE20:AH20)),"","Неверно!")</f>
      </c>
      <c r="B247" s="195">
        <v>63562</v>
      </c>
      <c r="C247" s="196" t="s">
        <v>607</v>
      </c>
      <c r="D247" s="196" t="s">
        <v>597</v>
      </c>
    </row>
    <row r="248" spans="1:4" ht="38.25">
      <c r="A248" s="194">
        <f>IF((SUM('Раздел 4'!M21:M21)+SUM('Раздел 4'!R21:R21)+SUM('Раздел 4'!X21:X21)=SUM('Раздел 4'!AE21:AH21)),"","Неверно!")</f>
      </c>
      <c r="B248" s="195">
        <v>63562</v>
      </c>
      <c r="C248" s="196" t="s">
        <v>608</v>
      </c>
      <c r="D248" s="196" t="s">
        <v>597</v>
      </c>
    </row>
    <row r="249" spans="1:4" ht="38.25">
      <c r="A249" s="194">
        <f>IF((SUM('Раздел 4'!M22:M22)+SUM('Раздел 4'!R22:R22)+SUM('Раздел 4'!X22:X22)=SUM('Раздел 4'!AE22:AH22)),"","Неверно!")</f>
      </c>
      <c r="B249" s="195">
        <v>63562</v>
      </c>
      <c r="C249" s="196" t="s">
        <v>609</v>
      </c>
      <c r="D249" s="196" t="s">
        <v>597</v>
      </c>
    </row>
    <row r="250" spans="1:4" ht="38.25">
      <c r="A250" s="194">
        <f>IF((SUM('Раздел 4'!M23:M23)+SUM('Раздел 4'!R23:R23)+SUM('Раздел 4'!X23:X23)=SUM('Раздел 4'!AE23:AH23)),"","Неверно!")</f>
      </c>
      <c r="B250" s="195">
        <v>63562</v>
      </c>
      <c r="C250" s="196" t="s">
        <v>610</v>
      </c>
      <c r="D250" s="196" t="s">
        <v>597</v>
      </c>
    </row>
    <row r="251" spans="1:4" ht="38.25">
      <c r="A251" s="194">
        <f>IF((SUM('Раздел 4'!M24:M24)+SUM('Раздел 4'!R24:R24)+SUM('Раздел 4'!X24:X24)=SUM('Раздел 4'!AE24:AH24)),"","Неверно!")</f>
      </c>
      <c r="B251" s="195">
        <v>63562</v>
      </c>
      <c r="C251" s="196" t="s">
        <v>611</v>
      </c>
      <c r="D251" s="196" t="s">
        <v>597</v>
      </c>
    </row>
    <row r="252" spans="1:4" ht="38.25">
      <c r="A252" s="194">
        <f>IF((SUM('Раздел 4'!M25:M25)+SUM('Раздел 4'!R25:R25)+SUM('Раздел 4'!X25:X25)=SUM('Раздел 4'!AE25:AH25)),"","Неверно!")</f>
      </c>
      <c r="B252" s="195">
        <v>63562</v>
      </c>
      <c r="C252" s="196" t="s">
        <v>612</v>
      </c>
      <c r="D252" s="196" t="s">
        <v>597</v>
      </c>
    </row>
    <row r="253" spans="1:4" ht="38.25">
      <c r="A253" s="194">
        <f>IF((SUM('Раздел 4'!M26:M26)+SUM('Раздел 4'!R26:R26)+SUM('Раздел 4'!X26:X26)=SUM('Раздел 4'!AE26:AH26)),"","Неверно!")</f>
      </c>
      <c r="B253" s="195">
        <v>63562</v>
      </c>
      <c r="C253" s="196" t="s">
        <v>613</v>
      </c>
      <c r="D253" s="196" t="s">
        <v>597</v>
      </c>
    </row>
    <row r="254" spans="1:4" ht="38.25">
      <c r="A254" s="194">
        <f>IF((SUM('Раздел 4'!M27:M27)+SUM('Раздел 4'!R27:R27)+SUM('Раздел 4'!X27:X27)=SUM('Раздел 4'!AE27:AH27)),"","Неверно!")</f>
      </c>
      <c r="B254" s="195">
        <v>63562</v>
      </c>
      <c r="C254" s="196" t="s">
        <v>614</v>
      </c>
      <c r="D254" s="196" t="s">
        <v>597</v>
      </c>
    </row>
    <row r="255" spans="1:4" ht="38.25">
      <c r="A255" s="194">
        <f>IF((SUM('Раздел 4'!M28:M28)+SUM('Раздел 4'!R28:R28)+SUM('Раздел 4'!X28:X28)=SUM('Раздел 4'!AE28:AH28)),"","Неверно!")</f>
      </c>
      <c r="B255" s="195">
        <v>63562</v>
      </c>
      <c r="C255" s="196" t="s">
        <v>615</v>
      </c>
      <c r="D255" s="196" t="s">
        <v>597</v>
      </c>
    </row>
    <row r="256" spans="1:4" ht="38.25">
      <c r="A256" s="194">
        <f>IF((SUM('Раздел 4'!M29:M29)+SUM('Раздел 4'!R29:R29)+SUM('Раздел 4'!X29:X29)=SUM('Раздел 4'!AE29:AH29)),"","Неверно!")</f>
      </c>
      <c r="B256" s="195">
        <v>63562</v>
      </c>
      <c r="C256" s="196" t="s">
        <v>616</v>
      </c>
      <c r="D256" s="196" t="s">
        <v>597</v>
      </c>
    </row>
    <row r="257" spans="1:4" ht="38.25">
      <c r="A257" s="194">
        <f>IF((SUM('Раздел 4'!M30:M30)+SUM('Раздел 4'!R30:R30)+SUM('Раздел 4'!X30:X30)=SUM('Раздел 4'!AE30:AH30)),"","Неверно!")</f>
      </c>
      <c r="B257" s="195">
        <v>63562</v>
      </c>
      <c r="C257" s="196" t="s">
        <v>617</v>
      </c>
      <c r="D257" s="196" t="s">
        <v>597</v>
      </c>
    </row>
    <row r="258" spans="1:4" ht="38.25">
      <c r="A258" s="194">
        <f>IF((SUM('Раздел 4'!M31:M31)+SUM('Раздел 4'!R31:R31)+SUM('Раздел 4'!X31:X31)=SUM('Раздел 4'!AE31:AH31)),"","Неверно!")</f>
      </c>
      <c r="B258" s="195">
        <v>63562</v>
      </c>
      <c r="C258" s="196" t="s">
        <v>618</v>
      </c>
      <c r="D258" s="196" t="s">
        <v>597</v>
      </c>
    </row>
    <row r="259" spans="1:4" ht="38.25">
      <c r="A259" s="194">
        <f>IF((SUM('Раздел 4'!M32:M32)+SUM('Раздел 4'!R32:R32)+SUM('Раздел 4'!X32:X32)=SUM('Раздел 4'!AE32:AH32)),"","Неверно!")</f>
      </c>
      <c r="B259" s="195">
        <v>63562</v>
      </c>
      <c r="C259" s="196" t="s">
        <v>619</v>
      </c>
      <c r="D259" s="196" t="s">
        <v>597</v>
      </c>
    </row>
    <row r="260" spans="1:4" ht="38.25">
      <c r="A260" s="194">
        <f>IF((SUM('Раздел 4'!M33:M33)+SUM('Раздел 4'!R33:R33)+SUM('Раздел 4'!X33:X33)=SUM('Раздел 4'!AE33:AH33)),"","Неверно!")</f>
      </c>
      <c r="B260" s="195">
        <v>63562</v>
      </c>
      <c r="C260" s="196" t="s">
        <v>620</v>
      </c>
      <c r="D260" s="196" t="s">
        <v>597</v>
      </c>
    </row>
    <row r="261" spans="1:4" ht="25.5">
      <c r="A261" s="194">
        <f>IF((SUM('Раздел 4'!X10:X10)=SUM('Раздел 4'!S10:W10)),"","Неверно!")</f>
      </c>
      <c r="B261" s="195">
        <v>63563</v>
      </c>
      <c r="C261" s="196" t="s">
        <v>621</v>
      </c>
      <c r="D261" s="196" t="s">
        <v>622</v>
      </c>
    </row>
    <row r="262" spans="1:4" ht="25.5">
      <c r="A262" s="194">
        <f>IF((SUM('Раздел 4'!X11:X11)=SUM('Раздел 4'!S11:W11)),"","Неверно!")</f>
      </c>
      <c r="B262" s="195">
        <v>63563</v>
      </c>
      <c r="C262" s="196" t="s">
        <v>623</v>
      </c>
      <c r="D262" s="196" t="s">
        <v>622</v>
      </c>
    </row>
    <row r="263" spans="1:4" ht="25.5">
      <c r="A263" s="194">
        <f>IF((SUM('Раздел 4'!X12:X12)=SUM('Раздел 4'!S12:W12)),"","Неверно!")</f>
      </c>
      <c r="B263" s="195">
        <v>63563</v>
      </c>
      <c r="C263" s="196" t="s">
        <v>624</v>
      </c>
      <c r="D263" s="196" t="s">
        <v>622</v>
      </c>
    </row>
    <row r="264" spans="1:4" ht="25.5">
      <c r="A264" s="194">
        <f>IF((SUM('Раздел 4'!X13:X13)=SUM('Раздел 4'!S13:W13)),"","Неверно!")</f>
      </c>
      <c r="B264" s="195">
        <v>63563</v>
      </c>
      <c r="C264" s="196" t="s">
        <v>625</v>
      </c>
      <c r="D264" s="196" t="s">
        <v>622</v>
      </c>
    </row>
    <row r="265" spans="1:4" ht="25.5">
      <c r="A265" s="194">
        <f>IF((SUM('Раздел 4'!X14:X14)=SUM('Раздел 4'!S14:W14)),"","Неверно!")</f>
      </c>
      <c r="B265" s="195">
        <v>63563</v>
      </c>
      <c r="C265" s="196" t="s">
        <v>626</v>
      </c>
      <c r="D265" s="196" t="s">
        <v>622</v>
      </c>
    </row>
    <row r="266" spans="1:4" ht="25.5">
      <c r="A266" s="194">
        <f>IF((SUM('Раздел 4'!X15:X15)=SUM('Раздел 4'!S15:W15)),"","Неверно!")</f>
      </c>
      <c r="B266" s="195">
        <v>63563</v>
      </c>
      <c r="C266" s="196" t="s">
        <v>627</v>
      </c>
      <c r="D266" s="196" t="s">
        <v>622</v>
      </c>
    </row>
    <row r="267" spans="1:4" ht="25.5">
      <c r="A267" s="194">
        <f>IF((SUM('Раздел 4'!X16:X16)=SUM('Раздел 4'!S16:W16)),"","Неверно!")</f>
      </c>
      <c r="B267" s="195">
        <v>63563</v>
      </c>
      <c r="C267" s="196" t="s">
        <v>628</v>
      </c>
      <c r="D267" s="196" t="s">
        <v>622</v>
      </c>
    </row>
    <row r="268" spans="1:4" ht="25.5">
      <c r="A268" s="194">
        <f>IF((SUM('Раздел 4'!X17:X17)=SUM('Раздел 4'!S17:W17)),"","Неверно!")</f>
      </c>
      <c r="B268" s="195">
        <v>63563</v>
      </c>
      <c r="C268" s="196" t="s">
        <v>629</v>
      </c>
      <c r="D268" s="196" t="s">
        <v>622</v>
      </c>
    </row>
    <row r="269" spans="1:4" ht="25.5">
      <c r="A269" s="194">
        <f>IF((SUM('Раздел 4'!X18:X18)=SUM('Раздел 4'!S18:W18)),"","Неверно!")</f>
      </c>
      <c r="B269" s="195">
        <v>63563</v>
      </c>
      <c r="C269" s="196" t="s">
        <v>630</v>
      </c>
      <c r="D269" s="196" t="s">
        <v>622</v>
      </c>
    </row>
    <row r="270" spans="1:4" ht="25.5">
      <c r="A270" s="194">
        <f>IF((SUM('Раздел 4'!X19:X19)=SUM('Раздел 4'!S19:W19)),"","Неверно!")</f>
      </c>
      <c r="B270" s="195">
        <v>63563</v>
      </c>
      <c r="C270" s="196" t="s">
        <v>631</v>
      </c>
      <c r="D270" s="196" t="s">
        <v>622</v>
      </c>
    </row>
    <row r="271" spans="1:4" ht="25.5">
      <c r="A271" s="194">
        <f>IF((SUM('Раздел 4'!X20:X20)=SUM('Раздел 4'!S20:W20)),"","Неверно!")</f>
      </c>
      <c r="B271" s="195">
        <v>63563</v>
      </c>
      <c r="C271" s="196" t="s">
        <v>632</v>
      </c>
      <c r="D271" s="196" t="s">
        <v>622</v>
      </c>
    </row>
    <row r="272" spans="1:4" ht="25.5">
      <c r="A272" s="194">
        <f>IF((SUM('Раздел 4'!X21:X21)=SUM('Раздел 4'!S21:W21)),"","Неверно!")</f>
      </c>
      <c r="B272" s="195">
        <v>63563</v>
      </c>
      <c r="C272" s="196" t="s">
        <v>633</v>
      </c>
      <c r="D272" s="196" t="s">
        <v>622</v>
      </c>
    </row>
    <row r="273" spans="1:4" ht="25.5">
      <c r="A273" s="194">
        <f>IF((SUM('Раздел 4'!X22:X22)=SUM('Раздел 4'!S22:W22)),"","Неверно!")</f>
      </c>
      <c r="B273" s="195">
        <v>63563</v>
      </c>
      <c r="C273" s="196" t="s">
        <v>634</v>
      </c>
      <c r="D273" s="196" t="s">
        <v>622</v>
      </c>
    </row>
    <row r="274" spans="1:4" ht="25.5">
      <c r="A274" s="194">
        <f>IF((SUM('Раздел 4'!X23:X23)=SUM('Раздел 4'!S23:W23)),"","Неверно!")</f>
      </c>
      <c r="B274" s="195">
        <v>63563</v>
      </c>
      <c r="C274" s="196" t="s">
        <v>635</v>
      </c>
      <c r="D274" s="196" t="s">
        <v>622</v>
      </c>
    </row>
    <row r="275" spans="1:4" ht="25.5">
      <c r="A275" s="194">
        <f>IF((SUM('Раздел 4'!X24:X24)=SUM('Раздел 4'!S24:W24)),"","Неверно!")</f>
      </c>
      <c r="B275" s="195">
        <v>63563</v>
      </c>
      <c r="C275" s="196" t="s">
        <v>636</v>
      </c>
      <c r="D275" s="196" t="s">
        <v>622</v>
      </c>
    </row>
    <row r="276" spans="1:4" ht="25.5">
      <c r="A276" s="194">
        <f>IF((SUM('Раздел 4'!X25:X25)=SUM('Раздел 4'!S25:W25)),"","Неверно!")</f>
      </c>
      <c r="B276" s="195">
        <v>63563</v>
      </c>
      <c r="C276" s="196" t="s">
        <v>637</v>
      </c>
      <c r="D276" s="196" t="s">
        <v>622</v>
      </c>
    </row>
    <row r="277" spans="1:4" ht="25.5">
      <c r="A277" s="194">
        <f>IF((SUM('Раздел 4'!X26:X26)=SUM('Раздел 4'!S26:W26)),"","Неверно!")</f>
      </c>
      <c r="B277" s="195">
        <v>63563</v>
      </c>
      <c r="C277" s="196" t="s">
        <v>638</v>
      </c>
      <c r="D277" s="196" t="s">
        <v>622</v>
      </c>
    </row>
    <row r="278" spans="1:4" ht="25.5">
      <c r="A278" s="194">
        <f>IF((SUM('Раздел 4'!X27:X27)=SUM('Раздел 4'!S27:W27)),"","Неверно!")</f>
      </c>
      <c r="B278" s="195">
        <v>63563</v>
      </c>
      <c r="C278" s="196" t="s">
        <v>639</v>
      </c>
      <c r="D278" s="196" t="s">
        <v>622</v>
      </c>
    </row>
    <row r="279" spans="1:4" ht="25.5">
      <c r="A279" s="194">
        <f>IF((SUM('Раздел 4'!X28:X28)=SUM('Раздел 4'!S28:W28)),"","Неверно!")</f>
      </c>
      <c r="B279" s="195">
        <v>63563</v>
      </c>
      <c r="C279" s="196" t="s">
        <v>640</v>
      </c>
      <c r="D279" s="196" t="s">
        <v>622</v>
      </c>
    </row>
    <row r="280" spans="1:4" ht="25.5">
      <c r="A280" s="194">
        <f>IF((SUM('Раздел 4'!X29:X29)=SUM('Раздел 4'!S29:W29)),"","Неверно!")</f>
      </c>
      <c r="B280" s="195">
        <v>63563</v>
      </c>
      <c r="C280" s="196" t="s">
        <v>641</v>
      </c>
      <c r="D280" s="196" t="s">
        <v>622</v>
      </c>
    </row>
    <row r="281" spans="1:4" ht="25.5">
      <c r="A281" s="194">
        <f>IF((SUM('Раздел 4'!X30:X30)=SUM('Раздел 4'!S30:W30)),"","Неверно!")</f>
      </c>
      <c r="B281" s="195">
        <v>63563</v>
      </c>
      <c r="C281" s="196" t="s">
        <v>642</v>
      </c>
      <c r="D281" s="196" t="s">
        <v>622</v>
      </c>
    </row>
    <row r="282" spans="1:4" ht="25.5">
      <c r="A282" s="194">
        <f>IF((SUM('Раздел 4'!X31:X31)=SUM('Раздел 4'!S31:W31)),"","Неверно!")</f>
      </c>
      <c r="B282" s="195">
        <v>63563</v>
      </c>
      <c r="C282" s="196" t="s">
        <v>643</v>
      </c>
      <c r="D282" s="196" t="s">
        <v>622</v>
      </c>
    </row>
    <row r="283" spans="1:4" ht="25.5">
      <c r="A283" s="194">
        <f>IF((SUM('Раздел 4'!X32:X32)=SUM('Раздел 4'!S32:W32)),"","Неверно!")</f>
      </c>
      <c r="B283" s="195">
        <v>63563</v>
      </c>
      <c r="C283" s="196" t="s">
        <v>644</v>
      </c>
      <c r="D283" s="196" t="s">
        <v>622</v>
      </c>
    </row>
    <row r="284" spans="1:4" ht="25.5">
      <c r="A284" s="194">
        <f>IF((SUM('Раздел 4'!X33:X33)=SUM('Раздел 4'!S33:W33)),"","Неверно!")</f>
      </c>
      <c r="B284" s="195">
        <v>63563</v>
      </c>
      <c r="C284" s="196" t="s">
        <v>645</v>
      </c>
      <c r="D284" s="196" t="s">
        <v>622</v>
      </c>
    </row>
    <row r="285" spans="1:4" ht="25.5">
      <c r="A285" s="194">
        <f>IF((SUM('Раздел 4'!Y29:Z29)&gt;=SUM('Раздел 5'!D17:D19)),"","Неверно!")</f>
      </c>
      <c r="B285" s="195">
        <v>63564</v>
      </c>
      <c r="C285" s="196" t="s">
        <v>646</v>
      </c>
      <c r="D285" s="196" t="s">
        <v>656</v>
      </c>
    </row>
    <row r="286" spans="1:4" ht="25.5">
      <c r="A286" s="194">
        <f>IF((SUM('Раздел 4'!AB29:AB29)&gt;=SUM('Раздел 5'!D20:D20)),"","Неверно!")</f>
      </c>
      <c r="B286" s="195">
        <v>63565</v>
      </c>
      <c r="C286" s="196" t="s">
        <v>647</v>
      </c>
      <c r="D286" s="196" t="s">
        <v>648</v>
      </c>
    </row>
    <row r="287" spans="1:4" ht="38.25">
      <c r="A287" s="194">
        <f>IF((SUM('Раздел 5'!D21:D21)&lt;=SUM('Раздел 4'!G21:I21)+SUM('Раздел 4'!G22:I22)+SUM('Раздел 4'!U21:U22)),"","Неверно!")</f>
      </c>
      <c r="B287" s="195">
        <v>63583</v>
      </c>
      <c r="C287" s="196" t="s">
        <v>593</v>
      </c>
      <c r="D287" s="196" t="s">
        <v>658</v>
      </c>
    </row>
  </sheetData>
  <sheetProtection password="EC45" sheet="1" objects="1" scenarios="1"/>
  <autoFilter ref="A1:A299"/>
  <printOptions/>
  <pageMargins left="0.75" right="0.75" top="1" bottom="1" header="0.5" footer="0.5"/>
  <pageSetup fitToHeight="5"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7"/>
  </sheetPr>
  <dimension ref="A1:E53"/>
  <sheetViews>
    <sheetView workbookViewId="0" topLeftCell="A40">
      <selection activeCell="A1" sqref="A1"/>
    </sheetView>
  </sheetViews>
  <sheetFormatPr defaultColWidth="9.140625" defaultRowHeight="12.75"/>
  <cols>
    <col min="1" max="1" width="13.57421875" style="0" customWidth="1"/>
    <col min="2" max="2" width="17.140625" style="0" customWidth="1"/>
    <col min="3" max="3" width="45.00390625" style="132" customWidth="1"/>
    <col min="4" max="4" width="53.00390625" style="132" customWidth="1"/>
    <col min="5" max="5" width="33.00390625" style="0" customWidth="1"/>
  </cols>
  <sheetData>
    <row r="1" spans="1:5" ht="13.5" thickBot="1">
      <c r="A1" s="158" t="s">
        <v>316</v>
      </c>
      <c r="B1" s="158" t="s">
        <v>317</v>
      </c>
      <c r="C1" s="159" t="s">
        <v>318</v>
      </c>
      <c r="D1" s="159" t="s">
        <v>319</v>
      </c>
      <c r="E1" s="160" t="s">
        <v>664</v>
      </c>
    </row>
    <row r="2" spans="1:5" ht="27" customHeight="1">
      <c r="A2" s="129">
        <f>IF((SUM('Раздел 4'!E31:E31)&lt;=SUM('Разделы 1, 2, 3'!H12:H12)),"","Неверно!")</f>
      </c>
      <c r="B2" s="130">
        <v>63518</v>
      </c>
      <c r="C2" s="131" t="s">
        <v>649</v>
      </c>
      <c r="D2" s="131" t="s">
        <v>650</v>
      </c>
      <c r="E2" s="171"/>
    </row>
    <row r="3" spans="1:5" ht="25.5">
      <c r="A3" s="129">
        <f>IF((SUM('Раздел 4'!M10:M10)=SUM('Раздел 4'!F10:L10)),"","Неверно!")</f>
      </c>
      <c r="B3" s="130">
        <v>63549</v>
      </c>
      <c r="C3" s="131" t="s">
        <v>566</v>
      </c>
      <c r="D3" s="154" t="s">
        <v>651</v>
      </c>
      <c r="E3" s="171"/>
    </row>
    <row r="4" spans="1:5" ht="25.5">
      <c r="A4" s="129">
        <f>IF((SUM('Раздел 4'!M11:M11)=SUM('Раздел 4'!F11:L11)),"","Неверно!")</f>
      </c>
      <c r="B4" s="130">
        <v>63549</v>
      </c>
      <c r="C4" s="131" t="s">
        <v>568</v>
      </c>
      <c r="D4" s="154" t="s">
        <v>651</v>
      </c>
      <c r="E4" s="171"/>
    </row>
    <row r="5" spans="1:5" ht="25.5">
      <c r="A5" s="129">
        <f>IF((SUM('Раздел 4'!M12:M12)=SUM('Раздел 4'!F12:L12)),"","Неверно!")</f>
      </c>
      <c r="B5" s="130">
        <v>63549</v>
      </c>
      <c r="C5" s="131" t="s">
        <v>569</v>
      </c>
      <c r="D5" s="154" t="s">
        <v>651</v>
      </c>
      <c r="E5" s="171"/>
    </row>
    <row r="6" spans="1:5" ht="25.5">
      <c r="A6" s="129">
        <f>IF((SUM('Раздел 4'!M13:M13)=SUM('Раздел 4'!F13:L13)),"","Неверно!")</f>
      </c>
      <c r="B6" s="130">
        <v>63549</v>
      </c>
      <c r="C6" s="131" t="s">
        <v>570</v>
      </c>
      <c r="D6" s="154" t="s">
        <v>651</v>
      </c>
      <c r="E6" s="171"/>
    </row>
    <row r="7" spans="1:5" ht="25.5">
      <c r="A7" s="129">
        <f>IF((SUM('Раздел 4'!M14:M14)=SUM('Раздел 4'!F14:L14)),"","Неверно!")</f>
      </c>
      <c r="B7" s="130">
        <v>63549</v>
      </c>
      <c r="C7" s="131" t="s">
        <v>571</v>
      </c>
      <c r="D7" s="154" t="s">
        <v>651</v>
      </c>
      <c r="E7" s="171"/>
    </row>
    <row r="8" spans="1:5" ht="25.5">
      <c r="A8" s="129">
        <f>IF((SUM('Раздел 4'!M15:M15)=SUM('Раздел 4'!F15:L15)),"","Неверно!")</f>
      </c>
      <c r="B8" s="130">
        <v>63549</v>
      </c>
      <c r="C8" s="131" t="s">
        <v>572</v>
      </c>
      <c r="D8" s="154" t="s">
        <v>651</v>
      </c>
      <c r="E8" s="171"/>
    </row>
    <row r="9" spans="1:5" ht="25.5">
      <c r="A9" s="129">
        <f>IF((SUM('Раздел 4'!M16:M16)=SUM('Раздел 4'!F16:L16)),"","Неверно!")</f>
      </c>
      <c r="B9" s="130">
        <v>63549</v>
      </c>
      <c r="C9" s="131" t="s">
        <v>573</v>
      </c>
      <c r="D9" s="154" t="s">
        <v>652</v>
      </c>
      <c r="E9" s="171"/>
    </row>
    <row r="10" spans="1:5" ht="25.5">
      <c r="A10" s="129">
        <f>IF((SUM('Раздел 4'!M17:M17)=SUM('Раздел 4'!F17:L17)),"","Неверно!")</f>
      </c>
      <c r="B10" s="130">
        <v>63549</v>
      </c>
      <c r="C10" s="131" t="s">
        <v>574</v>
      </c>
      <c r="D10" s="154" t="s">
        <v>651</v>
      </c>
      <c r="E10" s="171"/>
    </row>
    <row r="11" spans="1:5" ht="25.5">
      <c r="A11" s="129">
        <f>IF((SUM('Раздел 4'!M18:M18)=SUM('Раздел 4'!F18:L18)),"","Неверно!")</f>
      </c>
      <c r="B11" s="130">
        <v>63549</v>
      </c>
      <c r="C11" s="131" t="s">
        <v>575</v>
      </c>
      <c r="D11" s="154" t="s">
        <v>651</v>
      </c>
      <c r="E11" s="171"/>
    </row>
    <row r="12" spans="1:5" ht="25.5">
      <c r="A12" s="129">
        <f>IF((SUM('Раздел 4'!M19:M19)=SUM('Раздел 4'!F19:L19)),"","Неверно!")</f>
      </c>
      <c r="B12" s="130">
        <v>63549</v>
      </c>
      <c r="C12" s="131" t="s">
        <v>576</v>
      </c>
      <c r="D12" s="154" t="s">
        <v>651</v>
      </c>
      <c r="E12" s="171"/>
    </row>
    <row r="13" spans="1:5" ht="25.5">
      <c r="A13" s="129">
        <f>IF((SUM('Раздел 4'!M20:M20)=SUM('Раздел 4'!F20:L20)),"","Неверно!")</f>
      </c>
      <c r="B13" s="130">
        <v>63549</v>
      </c>
      <c r="C13" s="131" t="s">
        <v>577</v>
      </c>
      <c r="D13" s="154" t="s">
        <v>651</v>
      </c>
      <c r="E13" s="171"/>
    </row>
    <row r="14" spans="1:5" ht="25.5">
      <c r="A14" s="129">
        <f>IF((SUM('Раздел 4'!M21:M21)=SUM('Раздел 4'!F21:L21)),"","Неверно!")</f>
      </c>
      <c r="B14" s="130">
        <v>63549</v>
      </c>
      <c r="C14" s="131" t="s">
        <v>578</v>
      </c>
      <c r="D14" s="154" t="s">
        <v>651</v>
      </c>
      <c r="E14" s="171"/>
    </row>
    <row r="15" spans="1:5" ht="25.5">
      <c r="A15" s="129">
        <f>IF((SUM('Раздел 4'!M22:M22)=SUM('Раздел 4'!F22:L22)),"","Неверно!")</f>
      </c>
      <c r="B15" s="130">
        <v>63549</v>
      </c>
      <c r="C15" s="131" t="s">
        <v>579</v>
      </c>
      <c r="D15" s="154" t="s">
        <v>651</v>
      </c>
      <c r="E15" s="171"/>
    </row>
    <row r="16" spans="1:5" ht="25.5">
      <c r="A16" s="129">
        <f>IF((SUM('Раздел 4'!M23:M23)=SUM('Раздел 4'!F23:L23)),"","Неверно!")</f>
      </c>
      <c r="B16" s="130">
        <v>63549</v>
      </c>
      <c r="C16" s="131" t="s">
        <v>580</v>
      </c>
      <c r="D16" s="154" t="s">
        <v>651</v>
      </c>
      <c r="E16" s="171"/>
    </row>
    <row r="17" spans="1:5" ht="25.5">
      <c r="A17" s="129">
        <f>IF((SUM('Раздел 4'!M24:M24)=SUM('Раздел 4'!F24:L24)),"","Неверно!")</f>
      </c>
      <c r="B17" s="130">
        <v>63549</v>
      </c>
      <c r="C17" s="131" t="s">
        <v>581</v>
      </c>
      <c r="D17" s="154" t="s">
        <v>651</v>
      </c>
      <c r="E17" s="171"/>
    </row>
    <row r="18" spans="1:5" ht="25.5">
      <c r="A18" s="129">
        <f>IF((SUM('Раздел 4'!M25:M25)=SUM('Раздел 4'!F25:L25)),"","Неверно!")</f>
      </c>
      <c r="B18" s="130">
        <v>63549</v>
      </c>
      <c r="C18" s="131" t="s">
        <v>582</v>
      </c>
      <c r="D18" s="154" t="s">
        <v>651</v>
      </c>
      <c r="E18" s="171"/>
    </row>
    <row r="19" spans="1:5" ht="25.5">
      <c r="A19" s="129">
        <f>IF((SUM('Раздел 4'!M26:M26)=SUM('Раздел 4'!F26:L26)),"","Неверно!")</f>
      </c>
      <c r="B19" s="130">
        <v>63549</v>
      </c>
      <c r="C19" s="131" t="s">
        <v>583</v>
      </c>
      <c r="D19" s="154" t="s">
        <v>651</v>
      </c>
      <c r="E19" s="171"/>
    </row>
    <row r="20" spans="1:5" ht="25.5">
      <c r="A20" s="129">
        <f>IF((SUM('Раздел 4'!M27:M27)=SUM('Раздел 4'!F27:L27)),"","Неверно!")</f>
      </c>
      <c r="B20" s="130">
        <v>63549</v>
      </c>
      <c r="C20" s="131" t="s">
        <v>584</v>
      </c>
      <c r="D20" s="154" t="s">
        <v>651</v>
      </c>
      <c r="E20" s="171"/>
    </row>
    <row r="21" spans="1:5" ht="25.5">
      <c r="A21" s="129">
        <f>IF((SUM('Раздел 4'!M28:M28)=SUM('Раздел 4'!F28:L28)),"","Неверно!")</f>
      </c>
      <c r="B21" s="130">
        <v>63549</v>
      </c>
      <c r="C21" s="131" t="s">
        <v>585</v>
      </c>
      <c r="D21" s="154" t="s">
        <v>651</v>
      </c>
      <c r="E21" s="171"/>
    </row>
    <row r="22" spans="1:5" ht="25.5">
      <c r="A22" s="129">
        <f>IF((SUM('Раздел 4'!M29:M29)=SUM('Раздел 4'!F29:L29)),"","Неверно!")</f>
      </c>
      <c r="B22" s="130">
        <v>63549</v>
      </c>
      <c r="C22" s="131" t="s">
        <v>586</v>
      </c>
      <c r="D22" s="154" t="s">
        <v>651</v>
      </c>
      <c r="E22" s="171"/>
    </row>
    <row r="23" spans="1:5" ht="25.5">
      <c r="A23" s="129">
        <f>IF((SUM('Раздел 4'!M30:M30)=SUM('Раздел 4'!F30:L30)),"","Неверно!")</f>
      </c>
      <c r="B23" s="130">
        <v>63549</v>
      </c>
      <c r="C23" s="131" t="s">
        <v>587</v>
      </c>
      <c r="D23" s="154" t="s">
        <v>651</v>
      </c>
      <c r="E23" s="171"/>
    </row>
    <row r="24" spans="1:5" ht="25.5">
      <c r="A24" s="129">
        <f>IF((SUM('Раздел 4'!E32:E33)=SUM('Раздел 4'!E29:E29)),"","Неверно!")</f>
      </c>
      <c r="B24" s="130">
        <v>63550</v>
      </c>
      <c r="C24" s="131" t="s">
        <v>660</v>
      </c>
      <c r="D24" s="154" t="s">
        <v>659</v>
      </c>
      <c r="E24" s="171"/>
    </row>
    <row r="25" spans="1:5" ht="25.5">
      <c r="A25" s="129">
        <f>IF((SUM('Раздел 4'!F32:F33)=SUM('Раздел 4'!F29:F29)),"","Неверно!")</f>
      </c>
      <c r="B25" s="130">
        <v>63550</v>
      </c>
      <c r="C25" s="131" t="s">
        <v>661</v>
      </c>
      <c r="D25" s="154" t="s">
        <v>659</v>
      </c>
      <c r="E25" s="171"/>
    </row>
    <row r="26" spans="1:5" ht="25.5">
      <c r="A26" s="129">
        <f>IF((SUM('Раздел 4'!G32:G33)=SUM('Раздел 4'!G29:G29)),"","Неверно!")</f>
      </c>
      <c r="B26" s="130">
        <v>63550</v>
      </c>
      <c r="C26" s="131" t="s">
        <v>662</v>
      </c>
      <c r="D26" s="154" t="s">
        <v>659</v>
      </c>
      <c r="E26" s="171"/>
    </row>
    <row r="27" spans="1:5" ht="25.5">
      <c r="A27" s="129">
        <f>IF((SUM('Раздел 4'!H32:H33)=SUM('Раздел 4'!H29:H29)),"","Неверно!")</f>
      </c>
      <c r="B27" s="130">
        <v>63550</v>
      </c>
      <c r="C27" s="131" t="s">
        <v>663</v>
      </c>
      <c r="D27" s="154" t="s">
        <v>659</v>
      </c>
      <c r="E27" s="171"/>
    </row>
    <row r="28" spans="1:5" ht="25.5">
      <c r="A28" s="129">
        <f>IF((SUM('Раздел 4'!I32:I33)=SUM('Раздел 4'!I29:I29)),"","Неверно!")</f>
      </c>
      <c r="B28" s="130">
        <v>63550</v>
      </c>
      <c r="C28" s="131" t="s">
        <v>6</v>
      </c>
      <c r="D28" s="154" t="s">
        <v>659</v>
      </c>
      <c r="E28" s="171"/>
    </row>
    <row r="29" spans="1:5" ht="25.5">
      <c r="A29" s="129">
        <f>IF((SUM('Раздел 4'!J32:J33)=SUM('Раздел 4'!J29:J29)),"","Неверно!")</f>
      </c>
      <c r="B29" s="130">
        <v>63550</v>
      </c>
      <c r="C29" s="131" t="s">
        <v>7</v>
      </c>
      <c r="D29" s="154" t="s">
        <v>659</v>
      </c>
      <c r="E29" s="171"/>
    </row>
    <row r="30" spans="1:5" ht="25.5">
      <c r="A30" s="129">
        <f>IF((SUM('Раздел 4'!K32:K33)=SUM('Раздел 4'!K29:K29)),"","Неверно!")</f>
      </c>
      <c r="B30" s="130">
        <v>63550</v>
      </c>
      <c r="C30" s="131" t="s">
        <v>8</v>
      </c>
      <c r="D30" s="154" t="s">
        <v>659</v>
      </c>
      <c r="E30" s="171"/>
    </row>
    <row r="31" spans="1:5" ht="25.5">
      <c r="A31" s="129">
        <f>IF((SUM('Раздел 4'!L32:L33)=SUM('Раздел 4'!L29:L29)),"","Неверно!")</f>
      </c>
      <c r="B31" s="130">
        <v>63550</v>
      </c>
      <c r="C31" s="131" t="s">
        <v>9</v>
      </c>
      <c r="D31" s="154" t="s">
        <v>659</v>
      </c>
      <c r="E31" s="171"/>
    </row>
    <row r="32" spans="1:5" ht="25.5">
      <c r="A32" s="129">
        <f>IF((SUM('Раздел 4'!M32:M33)=SUM('Раздел 4'!M29:M29)),"","Неверно!")</f>
      </c>
      <c r="B32" s="130">
        <v>63550</v>
      </c>
      <c r="C32" s="131" t="s">
        <v>10</v>
      </c>
      <c r="D32" s="154" t="s">
        <v>659</v>
      </c>
      <c r="E32" s="171"/>
    </row>
    <row r="33" spans="1:5" ht="25.5">
      <c r="A33" s="129">
        <f>IF((SUM('Раздел 4'!N32:N33)=SUM('Раздел 4'!N29:N29)),"","Неверно!")</f>
      </c>
      <c r="B33" s="130">
        <v>63550</v>
      </c>
      <c r="C33" s="131" t="s">
        <v>11</v>
      </c>
      <c r="D33" s="154" t="s">
        <v>659</v>
      </c>
      <c r="E33" s="171"/>
    </row>
    <row r="34" spans="1:5" ht="25.5">
      <c r="A34" s="129">
        <f>IF((SUM('Раздел 4'!O32:O33)=SUM('Раздел 4'!O29:O29)),"","Неверно!")</f>
      </c>
      <c r="B34" s="130">
        <v>63550</v>
      </c>
      <c r="C34" s="131" t="s">
        <v>12</v>
      </c>
      <c r="D34" s="154" t="s">
        <v>659</v>
      </c>
      <c r="E34" s="171"/>
    </row>
    <row r="35" spans="1:5" ht="25.5">
      <c r="A35" s="129">
        <f>IF((SUM('Раздел 4'!P32:P33)=SUM('Раздел 4'!P29:P29)),"","Неверно!")</f>
      </c>
      <c r="B35" s="130">
        <v>63550</v>
      </c>
      <c r="C35" s="131" t="s">
        <v>13</v>
      </c>
      <c r="D35" s="154" t="s">
        <v>659</v>
      </c>
      <c r="E35" s="171"/>
    </row>
    <row r="36" spans="1:5" ht="25.5">
      <c r="A36" s="129">
        <f>IF((SUM('Раздел 4'!Q32:Q33)=SUM('Раздел 4'!Q29:Q29)),"","Неверно!")</f>
      </c>
      <c r="B36" s="130">
        <v>63550</v>
      </c>
      <c r="C36" s="131" t="s">
        <v>14</v>
      </c>
      <c r="D36" s="154" t="s">
        <v>659</v>
      </c>
      <c r="E36" s="171"/>
    </row>
    <row r="37" spans="1:5" ht="25.5">
      <c r="A37" s="129">
        <f>IF((SUM('Раздел 4'!R32:R33)=SUM('Раздел 4'!R29:R29)),"","Неверно!")</f>
      </c>
      <c r="B37" s="130">
        <v>63550</v>
      </c>
      <c r="C37" s="131" t="s">
        <v>15</v>
      </c>
      <c r="D37" s="154" t="s">
        <v>659</v>
      </c>
      <c r="E37" s="171"/>
    </row>
    <row r="38" spans="1:5" ht="25.5">
      <c r="A38" s="129">
        <f>IF((SUM('Раздел 4'!S32:S33)=SUM('Раздел 4'!S29:S29)),"","Неверно!")</f>
      </c>
      <c r="B38" s="130">
        <v>63550</v>
      </c>
      <c r="C38" s="131" t="s">
        <v>16</v>
      </c>
      <c r="D38" s="154" t="s">
        <v>659</v>
      </c>
      <c r="E38" s="171"/>
    </row>
    <row r="39" spans="1:5" ht="25.5">
      <c r="A39" s="129">
        <f>IF((SUM('Раздел 4'!T32:T33)=SUM('Раздел 4'!T29:T29)),"","Неверно!")</f>
      </c>
      <c r="B39" s="130">
        <v>63550</v>
      </c>
      <c r="C39" s="131" t="s">
        <v>17</v>
      </c>
      <c r="D39" s="154" t="s">
        <v>659</v>
      </c>
      <c r="E39" s="171"/>
    </row>
    <row r="40" spans="1:5" ht="25.5">
      <c r="A40" s="129">
        <f>IF((SUM('Раздел 4'!U32:U33)=SUM('Раздел 4'!U29:U29)),"","Неверно!")</f>
      </c>
      <c r="B40" s="130">
        <v>63550</v>
      </c>
      <c r="C40" s="131" t="s">
        <v>18</v>
      </c>
      <c r="D40" s="154" t="s">
        <v>659</v>
      </c>
      <c r="E40" s="171"/>
    </row>
    <row r="41" spans="1:5" ht="25.5">
      <c r="A41" s="129">
        <f>IF((SUM('Раздел 4'!V32:V33)=SUM('Раздел 4'!V29:V29)),"","Неверно!")</f>
      </c>
      <c r="B41" s="130">
        <v>63550</v>
      </c>
      <c r="C41" s="131" t="s">
        <v>19</v>
      </c>
      <c r="D41" s="154" t="s">
        <v>659</v>
      </c>
      <c r="E41" s="171"/>
    </row>
    <row r="42" spans="1:5" ht="25.5">
      <c r="A42" s="129">
        <f>IF((SUM('Раздел 4'!W32:W33)=SUM('Раздел 4'!W29:W29)),"","Неверно!")</f>
      </c>
      <c r="B42" s="130">
        <v>63550</v>
      </c>
      <c r="C42" s="131" t="s">
        <v>20</v>
      </c>
      <c r="D42" s="154" t="s">
        <v>659</v>
      </c>
      <c r="E42" s="171"/>
    </row>
    <row r="43" spans="1:5" ht="25.5">
      <c r="A43" s="129">
        <f>IF((SUM('Раздел 4'!X32:X33)=SUM('Раздел 4'!X29:X29)),"","Неверно!")</f>
      </c>
      <c r="B43" s="130">
        <v>63550</v>
      </c>
      <c r="C43" s="131" t="s">
        <v>21</v>
      </c>
      <c r="D43" s="154" t="s">
        <v>659</v>
      </c>
      <c r="E43" s="171"/>
    </row>
    <row r="44" spans="1:5" ht="25.5">
      <c r="A44" s="129">
        <f>IF((SUM('Раздел 4'!Y32:Y33)=SUM('Раздел 4'!Y29:Y29)),"","Неверно!")</f>
      </c>
      <c r="B44" s="130">
        <v>63550</v>
      </c>
      <c r="C44" s="131" t="s">
        <v>22</v>
      </c>
      <c r="D44" s="154" t="s">
        <v>659</v>
      </c>
      <c r="E44" s="171"/>
    </row>
    <row r="45" spans="1:5" ht="25.5">
      <c r="A45" s="129">
        <f>IF((SUM('Раздел 4'!Z32:Z33)=SUM('Раздел 4'!Z29:Z29)),"","Неверно!")</f>
      </c>
      <c r="B45" s="130">
        <v>63550</v>
      </c>
      <c r="C45" s="131" t="s">
        <v>23</v>
      </c>
      <c r="D45" s="154" t="s">
        <v>659</v>
      </c>
      <c r="E45" s="171"/>
    </row>
    <row r="46" spans="1:5" ht="25.5">
      <c r="A46" s="129">
        <f>IF((SUM('Раздел 4'!AA32:AA33)=SUM('Раздел 4'!AA29:AA29)),"","Неверно!")</f>
      </c>
      <c r="B46" s="130">
        <v>63550</v>
      </c>
      <c r="C46" s="131" t="s">
        <v>24</v>
      </c>
      <c r="D46" s="154" t="s">
        <v>659</v>
      </c>
      <c r="E46" s="171"/>
    </row>
    <row r="47" spans="1:5" ht="25.5">
      <c r="A47" s="129">
        <f>IF((SUM('Раздел 4'!AB32:AB33)=SUM('Раздел 4'!AB29:AB29)),"","Неверно!")</f>
      </c>
      <c r="B47" s="130">
        <v>63550</v>
      </c>
      <c r="C47" s="131" t="s">
        <v>25</v>
      </c>
      <c r="D47" s="154" t="s">
        <v>659</v>
      </c>
      <c r="E47" s="171"/>
    </row>
    <row r="48" spans="1:5" ht="25.5">
      <c r="A48" s="129">
        <f>IF((SUM('Раздел 4'!AC32:AC33)=SUM('Раздел 4'!AC29:AC29)),"","Неверно!")</f>
      </c>
      <c r="B48" s="130">
        <v>63550</v>
      </c>
      <c r="C48" s="131" t="s">
        <v>26</v>
      </c>
      <c r="D48" s="154" t="s">
        <v>659</v>
      </c>
      <c r="E48" s="171"/>
    </row>
    <row r="49" spans="1:5" ht="25.5">
      <c r="A49" s="129">
        <f>IF((SUM('Раздел 4'!AD32:AD33)=SUM('Раздел 4'!AD29:AD29)),"","Неверно!")</f>
      </c>
      <c r="B49" s="130">
        <v>63550</v>
      </c>
      <c r="C49" s="131" t="s">
        <v>27</v>
      </c>
      <c r="D49" s="154" t="s">
        <v>659</v>
      </c>
      <c r="E49" s="171"/>
    </row>
    <row r="50" spans="1:5" ht="25.5">
      <c r="A50" s="129">
        <f>IF((SUM('Раздел 4'!AE32:AE33)=SUM('Раздел 4'!AE29:AE29)),"","Неверно!")</f>
      </c>
      <c r="B50" s="130">
        <v>63550</v>
      </c>
      <c r="C50" s="131" t="s">
        <v>28</v>
      </c>
      <c r="D50" s="154" t="s">
        <v>659</v>
      </c>
      <c r="E50" s="171"/>
    </row>
    <row r="51" spans="1:5" ht="25.5">
      <c r="A51" s="129">
        <f>IF((SUM('Раздел 4'!AF32:AF33)=SUM('Раздел 4'!AF29:AF29)),"","Неверно!")</f>
      </c>
      <c r="B51" s="130">
        <v>63550</v>
      </c>
      <c r="C51" s="131" t="s">
        <v>29</v>
      </c>
      <c r="D51" s="154" t="s">
        <v>659</v>
      </c>
      <c r="E51" s="171"/>
    </row>
    <row r="52" spans="1:5" ht="25.5">
      <c r="A52" s="129">
        <f>IF((SUM('Раздел 4'!AG32:AG33)=SUM('Раздел 4'!AG29:AG29)),"","Неверно!")</f>
      </c>
      <c r="B52" s="130">
        <v>63550</v>
      </c>
      <c r="C52" s="131" t="s">
        <v>30</v>
      </c>
      <c r="D52" s="154" t="s">
        <v>659</v>
      </c>
      <c r="E52" s="171"/>
    </row>
    <row r="53" spans="1:5" ht="25.5">
      <c r="A53" s="129">
        <f>IF((SUM('Раздел 4'!AH32:AH33)=SUM('Раздел 4'!AH29:AH29)),"","Неверно!")</f>
      </c>
      <c r="B53" s="130">
        <v>63550</v>
      </c>
      <c r="C53" s="131" t="s">
        <v>31</v>
      </c>
      <c r="D53" s="154" t="s">
        <v>659</v>
      </c>
      <c r="E53" s="171"/>
    </row>
  </sheetData>
  <sheetProtection/>
  <autoFilter ref="A1:E53"/>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3">
    <tabColor indexed="22"/>
  </sheetPr>
  <dimension ref="A1:E86"/>
  <sheetViews>
    <sheetView workbookViewId="0" topLeftCell="A1">
      <selection activeCell="C1" sqref="C1"/>
    </sheetView>
  </sheetViews>
  <sheetFormatPr defaultColWidth="9.140625" defaultRowHeight="12.75"/>
  <cols>
    <col min="1" max="1" width="61.57421875" style="19" customWidth="1"/>
    <col min="2" max="2" width="6.00390625" style="99" bestFit="1" customWidth="1"/>
    <col min="3" max="3" width="2.8515625" style="19" customWidth="1"/>
    <col min="4" max="4" width="41.7109375" style="19" bestFit="1" customWidth="1"/>
    <col min="5" max="5" width="5.57421875" style="19" bestFit="1" customWidth="1"/>
    <col min="6" max="16384" width="9.140625" style="19" customWidth="1"/>
  </cols>
  <sheetData>
    <row r="1" spans="1:5" ht="15.75">
      <c r="A1" s="87" t="s">
        <v>343</v>
      </c>
      <c r="B1" s="92" t="s">
        <v>266</v>
      </c>
      <c r="D1" s="77" t="s">
        <v>267</v>
      </c>
      <c r="E1" s="78" t="s">
        <v>266</v>
      </c>
    </row>
    <row r="2" spans="1:5" ht="15.75">
      <c r="A2" s="93" t="s">
        <v>344</v>
      </c>
      <c r="B2" s="94">
        <v>2</v>
      </c>
      <c r="D2" s="79">
        <v>6</v>
      </c>
      <c r="E2" s="80" t="s">
        <v>268</v>
      </c>
    </row>
    <row r="3" spans="1:5" ht="16.5" thickBot="1">
      <c r="A3" s="93" t="s">
        <v>345</v>
      </c>
      <c r="B3" s="94">
        <v>4</v>
      </c>
      <c r="D3" s="81">
        <v>12</v>
      </c>
      <c r="E3" s="82" t="s">
        <v>269</v>
      </c>
    </row>
    <row r="4" spans="1:2" ht="15.75">
      <c r="A4" s="93" t="s">
        <v>346</v>
      </c>
      <c r="B4" s="94">
        <v>16</v>
      </c>
    </row>
    <row r="5" spans="1:2" ht="15.75">
      <c r="A5" s="93" t="s">
        <v>347</v>
      </c>
      <c r="B5" s="94">
        <v>22</v>
      </c>
    </row>
    <row r="6" spans="1:2" ht="15.75">
      <c r="A6" s="93" t="s">
        <v>348</v>
      </c>
      <c r="B6" s="94">
        <v>32</v>
      </c>
    </row>
    <row r="7" spans="1:2" ht="15.75">
      <c r="A7" s="93" t="s">
        <v>349</v>
      </c>
      <c r="B7" s="94">
        <v>38</v>
      </c>
    </row>
    <row r="8" spans="1:2" ht="15.75">
      <c r="A8" s="93" t="s">
        <v>350</v>
      </c>
      <c r="B8" s="94">
        <v>58</v>
      </c>
    </row>
    <row r="9" spans="1:2" ht="15.75">
      <c r="A9" s="93" t="s">
        <v>351</v>
      </c>
      <c r="B9" s="94">
        <v>48</v>
      </c>
    </row>
    <row r="10" spans="1:2" ht="15.75">
      <c r="A10" s="93" t="s">
        <v>352</v>
      </c>
      <c r="B10" s="94">
        <v>44</v>
      </c>
    </row>
    <row r="11" spans="1:2" ht="15.75">
      <c r="A11" s="93" t="s">
        <v>353</v>
      </c>
      <c r="B11" s="94">
        <v>56</v>
      </c>
    </row>
    <row r="12" spans="1:2" ht="15.75">
      <c r="A12" s="93" t="s">
        <v>354</v>
      </c>
      <c r="B12" s="94">
        <v>64</v>
      </c>
    </row>
    <row r="13" spans="1:2" ht="15.75">
      <c r="A13" s="93" t="s">
        <v>356</v>
      </c>
      <c r="B13" s="94">
        <v>86</v>
      </c>
    </row>
    <row r="14" spans="1:2" ht="15.75">
      <c r="A14" s="93" t="s">
        <v>357</v>
      </c>
      <c r="B14" s="94">
        <v>88</v>
      </c>
    </row>
    <row r="15" spans="1:2" ht="15.75">
      <c r="A15" s="93" t="s">
        <v>358</v>
      </c>
      <c r="B15" s="94">
        <v>142</v>
      </c>
    </row>
    <row r="16" spans="1:2" ht="15.75">
      <c r="A16" s="93" t="s">
        <v>359</v>
      </c>
      <c r="B16" s="94">
        <v>148</v>
      </c>
    </row>
    <row r="17" spans="1:2" ht="15.75">
      <c r="A17" s="93" t="s">
        <v>360</v>
      </c>
      <c r="B17" s="94">
        <v>128</v>
      </c>
    </row>
    <row r="18" spans="1:2" ht="15.75">
      <c r="A18" s="93" t="s">
        <v>361</v>
      </c>
      <c r="B18" s="94">
        <v>134</v>
      </c>
    </row>
    <row r="19" spans="1:2" ht="15.75">
      <c r="A19" s="93" t="s">
        <v>362</v>
      </c>
      <c r="B19" s="94">
        <v>154</v>
      </c>
    </row>
    <row r="20" spans="1:2" ht="15.75">
      <c r="A20" s="93" t="s">
        <v>363</v>
      </c>
      <c r="B20" s="94">
        <v>160</v>
      </c>
    </row>
    <row r="21" spans="1:2" ht="15.75">
      <c r="A21" s="93" t="s">
        <v>364</v>
      </c>
      <c r="B21" s="94">
        <v>166</v>
      </c>
    </row>
    <row r="22" spans="1:2" ht="15.75">
      <c r="A22" s="93" t="s">
        <v>365</v>
      </c>
      <c r="B22" s="94">
        <v>172</v>
      </c>
    </row>
    <row r="23" spans="1:2" ht="15.75">
      <c r="A23" s="93" t="s">
        <v>366</v>
      </c>
      <c r="B23" s="94">
        <v>6</v>
      </c>
    </row>
    <row r="24" spans="1:2" ht="15.75">
      <c r="A24" s="93" t="s">
        <v>367</v>
      </c>
      <c r="B24" s="94">
        <v>68</v>
      </c>
    </row>
    <row r="25" spans="1:2" ht="15.75">
      <c r="A25" s="93" t="s">
        <v>368</v>
      </c>
      <c r="B25" s="94">
        <v>70</v>
      </c>
    </row>
    <row r="26" spans="1:2" ht="15.75">
      <c r="A26" s="93" t="s">
        <v>369</v>
      </c>
      <c r="B26" s="94">
        <v>114</v>
      </c>
    </row>
    <row r="27" spans="1:2" ht="15.75">
      <c r="A27" s="93" t="s">
        <v>370</v>
      </c>
      <c r="B27" s="94">
        <v>138</v>
      </c>
    </row>
    <row r="28" spans="1:2" ht="15.75">
      <c r="A28" s="93" t="s">
        <v>371</v>
      </c>
      <c r="B28" s="94">
        <v>158</v>
      </c>
    </row>
    <row r="29" spans="1:2" ht="15.75">
      <c r="A29" s="93" t="s">
        <v>372</v>
      </c>
      <c r="B29" s="94">
        <v>8</v>
      </c>
    </row>
    <row r="30" spans="1:2" ht="15.75">
      <c r="A30" s="93" t="s">
        <v>373</v>
      </c>
      <c r="B30" s="94">
        <v>10</v>
      </c>
    </row>
    <row r="31" spans="1:2" ht="15.75">
      <c r="A31" s="93" t="s">
        <v>374</v>
      </c>
      <c r="B31" s="94">
        <v>14</v>
      </c>
    </row>
    <row r="32" spans="1:2" ht="15.75">
      <c r="A32" s="93" t="s">
        <v>375</v>
      </c>
      <c r="B32" s="94">
        <v>18</v>
      </c>
    </row>
    <row r="33" spans="1:2" ht="15.75">
      <c r="A33" s="93" t="s">
        <v>376</v>
      </c>
      <c r="B33" s="94">
        <v>20</v>
      </c>
    </row>
    <row r="34" spans="1:2" ht="15.75">
      <c r="A34" s="93" t="s">
        <v>377</v>
      </c>
      <c r="B34" s="94">
        <v>24</v>
      </c>
    </row>
    <row r="35" spans="1:2" ht="15.75">
      <c r="A35" s="93" t="s">
        <v>378</v>
      </c>
      <c r="B35" s="94">
        <v>28</v>
      </c>
    </row>
    <row r="36" spans="1:2" ht="15.75">
      <c r="A36" s="93" t="s">
        <v>379</v>
      </c>
      <c r="B36" s="94">
        <v>26</v>
      </c>
    </row>
    <row r="37" spans="1:2" ht="15.75">
      <c r="A37" s="93" t="s">
        <v>380</v>
      </c>
      <c r="B37" s="94">
        <v>30</v>
      </c>
    </row>
    <row r="38" spans="1:2" ht="15.75">
      <c r="A38" s="93" t="s">
        <v>381</v>
      </c>
      <c r="B38" s="94">
        <v>36</v>
      </c>
    </row>
    <row r="39" spans="1:2" ht="15.75">
      <c r="A39" s="93" t="s">
        <v>382</v>
      </c>
      <c r="B39" s="94">
        <v>40</v>
      </c>
    </row>
    <row r="40" spans="1:2" ht="15.75">
      <c r="A40" s="93" t="s">
        <v>383</v>
      </c>
      <c r="B40" s="94">
        <v>50</v>
      </c>
    </row>
    <row r="41" spans="1:2" ht="15.75">
      <c r="A41" s="93" t="s">
        <v>384</v>
      </c>
      <c r="B41" s="94">
        <v>60</v>
      </c>
    </row>
    <row r="42" spans="1:2" ht="15.75">
      <c r="A42" s="93" t="s">
        <v>385</v>
      </c>
      <c r="B42" s="94">
        <v>62</v>
      </c>
    </row>
    <row r="43" spans="1:2" ht="15.75">
      <c r="A43" s="93" t="s">
        <v>386</v>
      </c>
      <c r="B43" s="94">
        <v>76</v>
      </c>
    </row>
    <row r="44" spans="1:2" ht="15.75">
      <c r="A44" s="93" t="s">
        <v>387</v>
      </c>
      <c r="B44" s="94">
        <v>78</v>
      </c>
    </row>
    <row r="45" spans="1:2" ht="15.75">
      <c r="A45" s="93" t="s">
        <v>388</v>
      </c>
      <c r="B45" s="94">
        <v>80</v>
      </c>
    </row>
    <row r="46" spans="1:2" ht="15.75">
      <c r="A46" s="93" t="s">
        <v>389</v>
      </c>
      <c r="B46" s="94">
        <v>82</v>
      </c>
    </row>
    <row r="47" spans="1:2" ht="15.75">
      <c r="A47" s="93" t="s">
        <v>390</v>
      </c>
      <c r="B47" s="94">
        <v>92</v>
      </c>
    </row>
    <row r="48" spans="1:2" ht="15.75">
      <c r="A48" s="93" t="s">
        <v>391</v>
      </c>
      <c r="B48" s="94">
        <v>94</v>
      </c>
    </row>
    <row r="49" spans="1:2" ht="15.75">
      <c r="A49" s="93" t="s">
        <v>392</v>
      </c>
      <c r="B49" s="94">
        <v>96</v>
      </c>
    </row>
    <row r="50" spans="1:2" ht="15.75">
      <c r="A50" s="93" t="s">
        <v>393</v>
      </c>
      <c r="B50" s="94">
        <v>100</v>
      </c>
    </row>
    <row r="51" spans="1:2" ht="15.75">
      <c r="A51" s="93" t="s">
        <v>394</v>
      </c>
      <c r="B51" s="94">
        <v>102</v>
      </c>
    </row>
    <row r="52" spans="1:2" ht="15.75">
      <c r="A52" s="93" t="s">
        <v>395</v>
      </c>
      <c r="B52" s="94">
        <v>104</v>
      </c>
    </row>
    <row r="53" spans="1:2" ht="15.75">
      <c r="A53" s="93" t="s">
        <v>396</v>
      </c>
      <c r="B53" s="94">
        <v>108</v>
      </c>
    </row>
    <row r="54" spans="1:2" ht="15.75">
      <c r="A54" s="93" t="s">
        <v>32</v>
      </c>
      <c r="B54" s="94">
        <v>110</v>
      </c>
    </row>
    <row r="55" spans="1:2" ht="15.75">
      <c r="A55" s="93" t="s">
        <v>397</v>
      </c>
      <c r="B55" s="94">
        <v>118</v>
      </c>
    </row>
    <row r="56" spans="1:2" ht="15.75">
      <c r="A56" s="93" t="s">
        <v>398</v>
      </c>
      <c r="B56" s="94">
        <v>120</v>
      </c>
    </row>
    <row r="57" spans="1:2" ht="15.75">
      <c r="A57" s="93" t="s">
        <v>399</v>
      </c>
      <c r="B57" s="94">
        <v>122</v>
      </c>
    </row>
    <row r="58" spans="1:2" ht="15.75">
      <c r="A58" s="93" t="s">
        <v>400</v>
      </c>
      <c r="B58" s="94">
        <v>126</v>
      </c>
    </row>
    <row r="59" spans="1:2" ht="15.75">
      <c r="A59" s="93" t="s">
        <v>401</v>
      </c>
      <c r="B59" s="94">
        <v>132</v>
      </c>
    </row>
    <row r="60" spans="1:2" ht="15.75">
      <c r="A60" s="93" t="s">
        <v>402</v>
      </c>
      <c r="B60" s="94">
        <v>136</v>
      </c>
    </row>
    <row r="61" spans="1:2" ht="15.75">
      <c r="A61" s="93" t="s">
        <v>403</v>
      </c>
      <c r="B61" s="94">
        <v>140</v>
      </c>
    </row>
    <row r="62" spans="1:2" ht="15.75">
      <c r="A62" s="93" t="s">
        <v>404</v>
      </c>
      <c r="B62" s="94">
        <v>144</v>
      </c>
    </row>
    <row r="63" spans="1:2" ht="15.75">
      <c r="A63" s="93" t="s">
        <v>405</v>
      </c>
      <c r="B63" s="94">
        <v>146</v>
      </c>
    </row>
    <row r="64" spans="1:2" ht="15.75">
      <c r="A64" s="93" t="s">
        <v>406</v>
      </c>
      <c r="B64" s="94">
        <v>150</v>
      </c>
    </row>
    <row r="65" spans="1:2" ht="15.75">
      <c r="A65" s="93" t="s">
        <v>407</v>
      </c>
      <c r="B65" s="94">
        <v>152</v>
      </c>
    </row>
    <row r="66" spans="1:2" ht="15.75">
      <c r="A66" s="93" t="s">
        <v>408</v>
      </c>
      <c r="B66" s="94">
        <v>156</v>
      </c>
    </row>
    <row r="67" spans="1:2" ht="15.75">
      <c r="A67" s="93" t="s">
        <v>409</v>
      </c>
      <c r="B67" s="94">
        <v>164</v>
      </c>
    </row>
    <row r="68" spans="1:2" ht="15.75">
      <c r="A68" s="93" t="s">
        <v>435</v>
      </c>
      <c r="B68" s="94">
        <v>168</v>
      </c>
    </row>
    <row r="69" spans="1:2" ht="15.75">
      <c r="A69" s="93" t="s">
        <v>410</v>
      </c>
      <c r="B69" s="94">
        <v>178</v>
      </c>
    </row>
    <row r="70" spans="1:2" ht="15.75">
      <c r="A70" s="93" t="s">
        <v>411</v>
      </c>
      <c r="B70" s="94">
        <v>90</v>
      </c>
    </row>
    <row r="71" spans="1:2" ht="15.75">
      <c r="A71" s="93" t="s">
        <v>412</v>
      </c>
      <c r="B71" s="94">
        <v>124</v>
      </c>
    </row>
    <row r="72" spans="1:2" ht="15.75">
      <c r="A72" s="93" t="s">
        <v>413</v>
      </c>
      <c r="B72" s="94">
        <v>12</v>
      </c>
    </row>
    <row r="73" spans="1:2" ht="15.75">
      <c r="A73" s="93" t="s">
        <v>33</v>
      </c>
      <c r="B73" s="94">
        <v>162</v>
      </c>
    </row>
    <row r="74" spans="1:2" ht="15.75">
      <c r="A74" s="93" t="s">
        <v>66</v>
      </c>
      <c r="B74" s="94">
        <v>52</v>
      </c>
    </row>
    <row r="75" spans="1:2" ht="15.75">
      <c r="A75" s="93" t="s">
        <v>414</v>
      </c>
      <c r="B75" s="94">
        <v>46</v>
      </c>
    </row>
    <row r="76" spans="1:2" ht="15.75">
      <c r="A76" s="93" t="s">
        <v>415</v>
      </c>
      <c r="B76" s="94">
        <v>66</v>
      </c>
    </row>
    <row r="77" spans="1:2" ht="15.75">
      <c r="A77" s="93" t="s">
        <v>416</v>
      </c>
      <c r="B77" s="94">
        <v>84</v>
      </c>
    </row>
    <row r="78" spans="1:2" ht="15.75">
      <c r="A78" s="93" t="s">
        <v>417</v>
      </c>
      <c r="B78" s="94">
        <v>98</v>
      </c>
    </row>
    <row r="79" spans="1:2" ht="15.75">
      <c r="A79" s="93" t="s">
        <v>418</v>
      </c>
      <c r="B79" s="94">
        <v>106</v>
      </c>
    </row>
    <row r="80" spans="1:2" ht="15.75">
      <c r="A80" s="93" t="s">
        <v>419</v>
      </c>
      <c r="B80" s="94">
        <v>116</v>
      </c>
    </row>
    <row r="81" spans="1:2" ht="15.75">
      <c r="A81" s="93" t="s">
        <v>420</v>
      </c>
      <c r="B81" s="94">
        <v>130</v>
      </c>
    </row>
    <row r="82" spans="1:2" ht="15.75">
      <c r="A82" s="93" t="s">
        <v>421</v>
      </c>
      <c r="B82" s="94">
        <v>34</v>
      </c>
    </row>
    <row r="83" spans="1:2" ht="15.75">
      <c r="A83" s="93" t="s">
        <v>34</v>
      </c>
      <c r="B83" s="94">
        <v>170</v>
      </c>
    </row>
    <row r="84" spans="1:2" ht="15.75">
      <c r="A84" s="93" t="s">
        <v>422</v>
      </c>
      <c r="B84" s="94">
        <v>174</v>
      </c>
    </row>
    <row r="85" spans="1:2" ht="16.5" thickBot="1">
      <c r="A85" s="95" t="s">
        <v>675</v>
      </c>
      <c r="B85" s="96">
        <v>176</v>
      </c>
    </row>
    <row r="86" spans="1:2" ht="32.25" thickBot="1">
      <c r="A86" s="97" t="s">
        <v>260</v>
      </c>
      <c r="B86" s="98">
        <v>999</v>
      </c>
    </row>
  </sheetData>
  <sheetProtection password="EC45"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user</cp:lastModifiedBy>
  <cp:lastPrinted>2011-06-03T14:25:51Z</cp:lastPrinted>
  <dcterms:created xsi:type="dcterms:W3CDTF">2004-03-24T19:37:04Z</dcterms:created>
  <dcterms:modified xsi:type="dcterms:W3CDTF">2012-07-24T10:26:57Z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