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3920" windowHeight="9210" tabRatio="824" activeTab="3"/>
  </bookViews>
  <sheets>
    <sheet name="Титул ф.4" sheetId="1" r:id="rId1"/>
    <sheet name="Раздел 1" sheetId="2" r:id="rId2"/>
    <sheet name="Разделы 2, 3, 4" sheetId="3" r:id="rId3"/>
    <sheet name="Разделы 5, 6, 7" sheetId="4" r:id="rId4"/>
    <sheet name="ФЛК (обязательный)" sheetId="5" r:id="rId5"/>
    <sheet name="ФЛК (информационный)" sheetId="6" r:id="rId6"/>
    <sheet name="Списки" sheetId="7" r:id="rId7"/>
  </sheets>
  <definedNames>
    <definedName name="Коды_отчетных_периодов">'Списки'!$D$2:$E$3</definedName>
    <definedName name="Коды_судов">'Списки'!$A$2:$B$86</definedName>
    <definedName name="Наим_отчет_периода">'Списки'!$D$2:$D$3</definedName>
    <definedName name="Наим_УСД">'Списки'!$A$2:$A$86</definedName>
    <definedName name="_xlnm.Print_Area" localSheetId="1">'Раздел 1'!$A$1:$E$31</definedName>
    <definedName name="_xlnm.Print_Area" localSheetId="2">'Разделы 2, 3, 4'!$A$1:$F$27</definedName>
    <definedName name="_xlnm.Print_Area" localSheetId="3">'Разделы 5, 6, 7'!$A$1:$K$26</definedName>
    <definedName name="_xlnm.Print_Area" localSheetId="0">'Титул ф.4'!$A$1:$N$35</definedName>
  </definedNames>
  <calcPr fullCalcOnLoad="1"/>
</workbook>
</file>

<file path=xl/sharedStrings.xml><?xml version="1.0" encoding="utf-8"?>
<sst xmlns="http://schemas.openxmlformats.org/spreadsheetml/2006/main" count="519" uniqueCount="395">
  <si>
    <t>Ф.F4r разд.1 стл.1 стр.1&lt;=1000000</t>
  </si>
  <si>
    <t>(р,м,о) Если сумма ущерба в отчете превышает 1 млн.руб., то на листе ФЛК информационный внести подтверждение о выверке сумм</t>
  </si>
  <si>
    <t>Ф.F4r разд.1 стл.2 стр.1&lt;=1000000</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</si>
  <si>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</si>
  <si>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</si>
  <si>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</si>
  <si>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</si>
  <si>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</si>
  <si>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</si>
  <si>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</si>
  <si>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</si>
  <si>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</si>
  <si>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Мировые судьи</t>
  </si>
  <si>
    <t>Управлению (отделу) Судебного департамента в субъекте Российской Федерации</t>
  </si>
  <si>
    <t xml:space="preserve"> 15 января и 15 июля</t>
  </si>
  <si>
    <t>Районные суды</t>
  </si>
  <si>
    <t>Верховные суды республик и равные им суды</t>
  </si>
  <si>
    <t>Судебному департаменту при Верховном Суде Российской Федерации</t>
  </si>
  <si>
    <t>15 января и 15 июля</t>
  </si>
  <si>
    <t>Сводные:</t>
  </si>
  <si>
    <t>Управления (отделы) Судебного департамента в субъектах Российской Федерации</t>
  </si>
  <si>
    <t xml:space="preserve">Судебному департаменту при Верховном Суде Российской Федерации </t>
  </si>
  <si>
    <t xml:space="preserve"> 30 января и 30 июля</t>
  </si>
  <si>
    <t>Судебный департамент при Верховном Суде Российской Федерации</t>
  </si>
  <si>
    <t>Верховному Суду Российской Федерации</t>
  </si>
  <si>
    <t xml:space="preserve"> 20 февраля и 20 августа</t>
  </si>
  <si>
    <r>
      <t xml:space="preserve">Наименование отчитывающейся
 организации                     </t>
    </r>
    <r>
      <rPr>
        <sz val="8"/>
        <rFont val="Times New Roman"/>
        <family val="1"/>
      </rPr>
      <t xml:space="preserve">                    </t>
    </r>
  </si>
  <si>
    <t>ОКПО</t>
  </si>
  <si>
    <t xml:space="preserve"> ОКАТО</t>
  </si>
  <si>
    <t>Почтовый адрес</t>
  </si>
  <si>
    <t>Код</t>
  </si>
  <si>
    <t>Наименование отчетного периода</t>
  </si>
  <si>
    <t>h</t>
  </si>
  <si>
    <t>Y</t>
  </si>
  <si>
    <t>Наименование организации, представившей отчет</t>
  </si>
  <si>
    <t>Раздел 1. Сведения о суммах материального ущерба, причиненного преступлениями</t>
  </si>
  <si>
    <t xml:space="preserve">Категория суда </t>
  </si>
  <si>
    <t xml:space="preserve">Категория дел </t>
  </si>
  <si>
    <t>Структура ущерба, определенного судом (мировым судьей) по приговорам (решениям)</t>
  </si>
  <si>
    <t>№ стр.</t>
  </si>
  <si>
    <t xml:space="preserve">хищениями </t>
  </si>
  <si>
    <t>другими преступлениями</t>
  </si>
  <si>
    <t>А</t>
  </si>
  <si>
    <t>Сумма ущерба от преступления, определенная по судебному акту, всего</t>
  </si>
  <si>
    <t>- муниципальная</t>
  </si>
  <si>
    <t>- общественных организаций (объединений)</t>
  </si>
  <si>
    <t>- частная юридических лиц</t>
  </si>
  <si>
    <t>- частная физических лиц - субъектов предпринимательства</t>
  </si>
  <si>
    <t>- личное имущество граждан</t>
  </si>
  <si>
    <t>Сумма ущерба, не присужденная судом (мировым судьей) к взысканию с учетом материального положения должника или вины других лиц</t>
  </si>
  <si>
    <t>Сумма ущерба, присужденная к взысканию, всего</t>
  </si>
  <si>
    <t xml:space="preserve">Из строки 17:                                                                                                                                   </t>
  </si>
  <si>
    <t>- других районов данного субъекта РФ</t>
  </si>
  <si>
    <t>- других субъектов РФ</t>
  </si>
  <si>
    <t>- других государств</t>
  </si>
  <si>
    <t>Сумма по исполнительным листам, выданным взыскателям</t>
  </si>
  <si>
    <t>Виды штрафов и денежных взысканий</t>
  </si>
  <si>
    <t>Суммы штрафов и денежных взысканий (руб.)</t>
  </si>
  <si>
    <t>наложено</t>
  </si>
  <si>
    <t>уплачено добровольно</t>
  </si>
  <si>
    <t>передано для принудительного исполнения</t>
  </si>
  <si>
    <t>взыскано принудительно</t>
  </si>
  <si>
    <t>Раздел 3. Результаты применения залога, как мера пресечения по уголовным делам</t>
  </si>
  <si>
    <t>по числу лиц</t>
  </si>
  <si>
    <t xml:space="preserve">Штат судей на конец отчетного периода </t>
  </si>
  <si>
    <t>Количество судов, по которым сотавлен отчет (для сводного отчета)</t>
  </si>
  <si>
    <t>номер телефона</t>
  </si>
  <si>
    <t>Форма №4</t>
  </si>
  <si>
    <t>Районный суд</t>
  </si>
  <si>
    <t>Наименование получателя</t>
  </si>
  <si>
    <t xml:space="preserve">В том числе 
(из стр.10) по принадлежности к видам собственности:         </t>
  </si>
  <si>
    <t xml:space="preserve">В том числе 
(из стр.1) по принадлежности к видам собственности:            </t>
  </si>
  <si>
    <t>Примечание к разделу 1: сведения по графам 1 и 2 учитываются по приговорам и решениям, вступившим в законную силу в отчетном периоде</t>
  </si>
  <si>
    <t>Контрольные равенства: 
1) стр.1 равна сумме строк 2-7 и сумме строк 8-10; 2) строка 10 равна сумме строк 11-16; 3)строка 10 равна сумме строк 17 и 22, 3) строка 17 равна сумме строк 18-21</t>
  </si>
  <si>
    <t>Руководитель отчета</t>
  </si>
  <si>
    <t>должность                       Фамилия И.О.                            подпись</t>
  </si>
  <si>
    <t>М.П.</t>
  </si>
  <si>
    <t>дата составления отчета</t>
  </si>
  <si>
    <r>
      <t>Штрафы, как мера уголовного наказания:                                                                                                          
- основные, включая назначенные по совокупности преступлений</t>
    </r>
    <r>
      <rPr>
        <sz val="8"/>
        <rFont val="Times New Roman Cyr"/>
        <family val="0"/>
      </rPr>
      <t xml:space="preserve"> (гр.1 из стр.8 гр.1 раздела 3 формы №1)</t>
    </r>
  </si>
  <si>
    <t xml:space="preserve">Раздел 4. Сумма легализованных денежных средств, полученных  преступным путем, подлежащих обращению в доход государства </t>
  </si>
  <si>
    <t>Легализация (отмывание) денежных средств или иного имущества, приобретенных другими лицами преступным путем (ст.174 УК РФ)</t>
  </si>
  <si>
    <t>Легализация (отмывание) денежных средств или иного имущества, приобретенных лицом в результате совершения им преступления (ст.174.1 УК РФ)</t>
  </si>
  <si>
    <t>адвокат</t>
  </si>
  <si>
    <t>переводчик</t>
  </si>
  <si>
    <t>эксперт, специалист</t>
  </si>
  <si>
    <t>участники судебного процесса (свидетель, потерпевший, законные представители)</t>
  </si>
  <si>
    <t>присяжные заседатели (кандидаты)</t>
  </si>
  <si>
    <t>Число лиц</t>
  </si>
  <si>
    <t xml:space="preserve">Раздел 5. Суммы процессуальных издержек за счет средств федерального бюджета </t>
  </si>
  <si>
    <t>№ стр</t>
  </si>
  <si>
    <t>Сумма легализованных денежных средств (руб.)</t>
  </si>
  <si>
    <t>Раздел 7. Справка о количестве судов и судей</t>
  </si>
  <si>
    <t>Уголовное</t>
  </si>
  <si>
    <t>Гражданское</t>
  </si>
  <si>
    <t>Административное</t>
  </si>
  <si>
    <t>По видам учреждений</t>
  </si>
  <si>
    <t>Должностное лицо, ответственное за составление отчета</t>
  </si>
  <si>
    <t>Суммы, связанные с участием (явкой), оплатой труда и иными расходами (руб.)</t>
  </si>
  <si>
    <t>Раздел 2. Сведения о штрафах и иных денежных взысканиях в доход государства, наложенных судом (мировым судьей)  и их исполнении</t>
  </si>
  <si>
    <t>Негосударственные экспертные учреждения</t>
  </si>
  <si>
    <t>Экспертные учреждения Министерства юстиции Российской Федерации</t>
  </si>
  <si>
    <t>Иные государственные экспертные учреждения</t>
  </si>
  <si>
    <t>лица, временно отстраненные от должности ст.114, ст.131 УПК РФ</t>
  </si>
  <si>
    <t>количество дел</t>
  </si>
  <si>
    <t>Раздел 6. Суммы процессуальных издержек за счет средств федерального бюджета,  связанных с производством судебной экспертизы</t>
  </si>
  <si>
    <r>
      <t>ОТЧЕТ О  СУММАХ УЩЕРБА ОТ ПРЕСТУПЛЕНИЙ, СУММАХ МАТЕРИАЛЬНЫХ ВЗЫСКАНИЙ В ДОХОД ГОСУДАРСТВА, СУММАХ СУДЕБНЫХ ИЗДЕРЖЕК ИЗ СРЕДСТВ ФЕДЕРАЛЬНОГО БЮДЖЕТА, ОПРЕДЕЛЕННЫХ СУДЕБНЫМИ АКТАМИ</t>
    </r>
  </si>
  <si>
    <t>Экспертные учреждения Министерства здравоохранения и социального развития Российской Федерации</t>
  </si>
  <si>
    <t>Cтатус</t>
  </si>
  <si>
    <t>Код формулы</t>
  </si>
  <si>
    <t>Формула</t>
  </si>
  <si>
    <t>Описание формулы</t>
  </si>
  <si>
    <t>Ф.F4r разд.7 стл.1 стр.1&gt;0</t>
  </si>
  <si>
    <t>(р,м,о) Внести количество судов и судей (участков мировых судей)</t>
  </si>
  <si>
    <t>Ф.F4r разд.7 стл.1 стр.2&gt;0</t>
  </si>
  <si>
    <t>Ф.F4r разд.1 стл.1 стр.10=Ф.F4r разд.1 стл.1 сумма стр.11-16</t>
  </si>
  <si>
    <t>Ф.F4r разд.1 стл.2 стр.10=Ф.F4r разд.1 стл.2 сумма стр.11-16</t>
  </si>
  <si>
    <t>Ф.F4r разд.1 стл.1 стр.10=Ф.F4r разд.1 стл.1 стр.17+Ф.F4r разд.1 стл.1 стр.22</t>
  </si>
  <si>
    <t>(р,м,о) В разделе 1 строка "Сумма ущерба, присужденная к взысканию" должна равняться сумме строк "Общая сумма по исполнительным листам, переданным для исполнения судебным приставам-исполнителям" и "Сумма по исполнительным листам, выданным взыскателям"</t>
  </si>
  <si>
    <t>Ф.F4r разд.1 стл.2 стр.10=Ф.F4r разд.1 стл.2 стр.17+Ф.F4r разд.1 стл.2 стр.22</t>
  </si>
  <si>
    <t>Ф.F4r разд.1 стл.1 стр.17=Ф.F4r разд.1 стл.1 сумма стр.18-21</t>
  </si>
  <si>
    <t>Ф.F4r разд.1 стл.2 стр.17=Ф.F4r разд.1 стл.2 сумма стр.18-21</t>
  </si>
  <si>
    <t>Ф.F4r разд.2 сумма стл.1-4 сумма стр.1-7&gt;0</t>
  </si>
  <si>
    <t>(р,м,о) Раздел не может быть пустым в отчете суда</t>
  </si>
  <si>
    <t>Ф.F4r разд.2 стл.1 стр.7=0</t>
  </si>
  <si>
    <t>(р,м,о) В разделе 2 данные должны отсутствовать в строке 7 графы 1</t>
  </si>
  <si>
    <t>Ф.F4r разд.2 стл.3 стр.7=0</t>
  </si>
  <si>
    <t>(р,м,о) В разделе 2 данные в строке 7 граф 3 и 4 должны отсутствовать</t>
  </si>
  <si>
    <t>Ф.F4r разд.2 стл.4 стр.7=0</t>
  </si>
  <si>
    <t>Ф.F4r разд.1 стл.1 стр.1=Ф.F4r разд.1 стл.1 сумма стр.2-7</t>
  </si>
  <si>
    <t>Ф.F4r разд.1 стл.2 стр.1=Ф.F4r разд.1 стл.2 сумма стр.2-7</t>
  </si>
  <si>
    <t>Ф.F4r разд.1 стл.1 стр.1=Ф.F4r разд.1 стл.1 сумма стр.8-10</t>
  </si>
  <si>
    <t>(р,м,о) В разд.1 стр.1 должна быть равна сумме строк 8 - 10</t>
  </si>
  <si>
    <t>Ф.F4r разд.1 стл.2 стр.1=Ф.F4r разд.1 стл.2 сумма стр.8-10</t>
  </si>
  <si>
    <t>(Ф.F4r разд.4 стл.1 стр.1=0 AND Ф.F4r разд.4 стл.2 стр.1=0) OR (Ф.F4r разд.4 стл.1 стр.1&gt;0 AND Ф.F4r разд.4 стл.2 стр.1&gt;0)</t>
  </si>
  <si>
    <t>(р,о) В разделе 4 если есть данные в графе 1, то они должны присутствовать и в графе 2</t>
  </si>
  <si>
    <t>(Ф.F4r разд.4 стл.1 стр.2=0 AND Ф.F4r разд.4 стл.2 стр.2=0) OR (Ф.F4r разд.4 стл.1 стр.2&gt;0 AND Ф.F4r разд.4 стл.2 стр.2&gt;0)</t>
  </si>
  <si>
    <t>(Ф.F4r разд.5 стл.1 стр.1=0 AND Ф.F4r разд.5 стл.1 стр.2=0) OR (Ф.F4r разд.5 стл.1 стр.1&gt;0 AND Ф.F4r разд.5 стл.1 стр.2&gt;0)</t>
  </si>
  <si>
    <t>(р,м,о) В разделе 5 если есть данные в стр. 1, то они должны присутствовать и в стр. 2</t>
  </si>
  <si>
    <t>(Ф.F4r разд.5 стл.2 стр.1=0 AND Ф.F4r разд.5 стл.2 стр.2=0) OR (Ф.F4r разд.5 стл.2 стр.1&gt;0 AND Ф.F4r разд.5 стл.2 стр.2&gt;0)</t>
  </si>
  <si>
    <t>(Ф.F4r разд.5 стл.3 стр.1=0 AND Ф.F4r разд.5 стл.3 стр.2=0) OR (Ф.F4r разд.5 стл.3 стр.1&gt;0 AND Ф.F4r разд.5 стл.3 стр.2&gt;0)</t>
  </si>
  <si>
    <t>(Ф.F4r разд.5 стл.4 стр.1=0 AND Ф.F4r разд.5 стл.4 стр.2=0) OR (Ф.F4r разд.5 стл.4 стр.1&gt;0 AND Ф.F4r разд.5 стл.4 стр.2&gt;0)</t>
  </si>
  <si>
    <t>(Ф.F4r разд.5 стл.5 стр.1=0 AND Ф.F4r разд.5 стл.5 стр.2=0) OR (Ф.F4r разд.5 стл.5 стр.1&gt;0 AND Ф.F4r разд.5 стл.5 стр.2&gt;0)</t>
  </si>
  <si>
    <t>(Ф.F4r разд.5 стл.6 стр.1=0 AND Ф.F4r разд.5 стл.6 стр.2=0) OR (Ф.F4r разд.5 стл.6 стр.1&gt;0 AND Ф.F4r разд.5 стл.6 стр.2&gt;0)</t>
  </si>
  <si>
    <t>Ф.F4r разд.5 стл.5 стр.1=0</t>
  </si>
  <si>
    <t>(р,м) В разделе 5 графа 5 (по всем строкам) равна 0</t>
  </si>
  <si>
    <t>Ф.F4r разд.5 стл.5 стр.2=0</t>
  </si>
  <si>
    <t>Ф.F4r разд.2 сумма стл.2-3 стр.1&lt;=Ф.F4r разд.2 стл.1 стр.1</t>
  </si>
  <si>
    <t>(р,м,о) В разделе 2 "Уплачено добровольно" и "Передано для принудительного исполнения" должны быть меньше или равняться графе "Наложено" в строках 1-6</t>
  </si>
  <si>
    <t>Ф.F4r разд.2 сумма стл.2-3 стр.2&lt;=Ф.F4r разд.2 стл.1 стр.2</t>
  </si>
  <si>
    <t>Ф.F4r разд.2 сумма стл.2-3 стр.3&lt;=Ф.F4r разд.2 стл.1 стр.3</t>
  </si>
  <si>
    <t>Ф.F4r разд.2 сумма стл.2-3 стр.4&lt;=Ф.F4r разд.2 стл.1 стр.4</t>
  </si>
  <si>
    <t>Ф.F4r разд.2 сумма стл.2-3 стр.5&lt;=Ф.F4r разд.2 стл.1 стр.5</t>
  </si>
  <si>
    <t>Ф.F4r разд.2 сумма стл.2-3 стр.6&lt;=Ф.F4r разд.2 стл.1 стр.6</t>
  </si>
  <si>
    <t>Ф.F4r разд.1 стл.1 стр.9=0</t>
  </si>
  <si>
    <t>Подтверждение</t>
  </si>
  <si>
    <t xml:space="preserve">(р,м,о) Количество экспертиз по делам </t>
  </si>
  <si>
    <t>Сумма ущерба, признанная судом (мировым судьей) погашенной до вынесения судебного акта</t>
  </si>
  <si>
    <t>Ущерб причинен (руб.)</t>
  </si>
  <si>
    <r>
      <t>Справка об обращении судебных постановлений к исполнению:</t>
    </r>
    <r>
      <rPr>
        <sz val="12"/>
        <rFont val="Times New Roman CYR"/>
        <family val="1"/>
      </rPr>
      <t xml:space="preserve"> 
общая сумма по исполнительным листам, переданным для исполнения судебным приставам-исполнителям</t>
    </r>
  </si>
  <si>
    <t>Стадия уголовного производства</t>
  </si>
  <si>
    <t>На стадии дознания, предварительного следствия</t>
  </si>
  <si>
    <t>На стадии судебного рассмотрения</t>
  </si>
  <si>
    <t>Избрана мера пресечения в виде залога</t>
  </si>
  <si>
    <t>сумма внесенного залога (руб.)</t>
  </si>
  <si>
    <t>Обращено залогов в доход государства в порядке ст. 106 УПК РФ</t>
  </si>
  <si>
    <t>Статья Уголовного кодекса Росийской Федерации по приговору</t>
  </si>
  <si>
    <t>По судебным постановлениям, вынесенным в I и апелляционной инстанциях</t>
  </si>
  <si>
    <t>Количество оплаченных дней</t>
  </si>
  <si>
    <t>Количество постановлений о назначении экспертиз с оплатой за счет средств федерального бюджета, вынесенных в отчетный период</t>
  </si>
  <si>
    <t>из них с указанием в постановлении суммы к оплате из федерального бюджета</t>
  </si>
  <si>
    <t>Суммы расходов по графе 2 
(руб.)</t>
  </si>
  <si>
    <t>Из граф 2 и 3 по видам производств</t>
  </si>
  <si>
    <t>суммы расходов 
(руб.)</t>
  </si>
  <si>
    <t>Всего</t>
  </si>
  <si>
    <r>
      <t>Дополнительные, а так же как  основное наказание, исполняемое самостоятельно</t>
    </r>
    <r>
      <rPr>
        <sz val="12"/>
        <rFont val="Times New Roman CYR"/>
        <family val="0"/>
      </rPr>
      <t xml:space="preserve"> </t>
    </r>
    <r>
      <rPr>
        <sz val="8"/>
        <rFont val="Times New Roman Cyr"/>
        <family val="0"/>
      </rPr>
      <t>(гр.1 из стр.17 гр.1 раздела 3 формы №1)</t>
    </r>
  </si>
  <si>
    <r>
      <t>Штрафы и денежные взыскания (наложенные) по уголовным делам в порядке ст. 118 УПК</t>
    </r>
    <r>
      <rPr>
        <sz val="12"/>
        <rFont val="Times New Roman CYR"/>
        <family val="1"/>
      </rPr>
      <t xml:space="preserve"> </t>
    </r>
    <r>
      <rPr>
        <sz val="8"/>
        <rFont val="Times New Roman Cyr"/>
        <family val="0"/>
      </rPr>
      <t>(журнал формы №13)</t>
    </r>
  </si>
  <si>
    <r>
      <t>Штрафы (наложенные) по гражданским делам в порядке ст. 105, 106, 168 ГПК</t>
    </r>
    <r>
      <rPr>
        <sz val="12"/>
        <rFont val="Times New Roman CYR"/>
        <family val="1"/>
      </rPr>
      <t xml:space="preserve"> </t>
    </r>
    <r>
      <rPr>
        <sz val="8"/>
        <rFont val="Times New Roman Cyr"/>
        <family val="0"/>
      </rPr>
      <t>(журнал формы №14)</t>
    </r>
  </si>
  <si>
    <r>
      <t>Штрафы как вид наказания по делам об административных правонарушениях</t>
    </r>
    <r>
      <rPr>
        <sz val="12"/>
        <rFont val="Times New Roman CYR"/>
        <family val="1"/>
      </rPr>
      <t xml:space="preserve"> </t>
    </r>
    <r>
      <rPr>
        <sz val="8"/>
        <rFont val="Times New Roman Cyr"/>
        <family val="0"/>
      </rPr>
      <t>(гр.1 из гр.24 стр.1 формы №1-АП; сумма гр.2 и 4 из гр.25, 26 стр.1 формы №1-АП)</t>
    </r>
  </si>
  <si>
    <t>- государственная</t>
  </si>
  <si>
    <t>- данного района</t>
  </si>
  <si>
    <t>Контрольное равенство: строка 5 равна сумме строк 1-4</t>
  </si>
  <si>
    <t>Ф.F4r разд.6 стл.2 стр.1&lt;=Ф.F4r разд.6 стл.1 стр.1</t>
  </si>
  <si>
    <t>(р,м,о) Графа 2 из графы 1</t>
  </si>
  <si>
    <t>Ф.F4r разд.6 стл.2 стр.2&lt;=Ф.F4r разд.6 стл.1 стр.2</t>
  </si>
  <si>
    <t>Ф.F4r разд.6 стл.2 стр.3&lt;=Ф.F4r разд.6 стл.1 стр.3</t>
  </si>
  <si>
    <t>Ф.F4r разд.6 стл.2 стр.4&lt;=Ф.F4r разд.6 стл.1 стр.4</t>
  </si>
  <si>
    <t>Ф.F4r разд.6 стл.2 стр.5&lt;=Ф.F4r разд.6 стл.1 стр.5</t>
  </si>
  <si>
    <t>Ф.F4r разд.6 стл.1 стр.5=Ф.F4r разд.6 стл.1 сумма стр.1-4</t>
  </si>
  <si>
    <t>(р,м,о) Всего по строкам</t>
  </si>
  <si>
    <t>Ф.F4r разд.6 стл.2 стр.5=Ф.F4r разд.6 стл.2 сумма стр.1-4</t>
  </si>
  <si>
    <t>Ф.F4r разд.6 стл.3 стр.5=Ф.F4r разд.6 стл.3 сумма стр.1-4</t>
  </si>
  <si>
    <t>Ф.F4r разд.6 стл.4 стр.5=Ф.F4r разд.6 стл.4 сумма стр.1-4</t>
  </si>
  <si>
    <t>Ф.F4r разд.6 стл.5 стр.5=Ф.F4r разд.6 стл.5 сумма стр.1-4</t>
  </si>
  <si>
    <t>Ф.F4r разд.6 стл.6 стр.5=Ф.F4r разд.6 стл.6 сумма стр.1-4</t>
  </si>
  <si>
    <t>Ф.F4r разд.6 стл.7 стр.5=Ф.F4r разд.6 стл.7 сумма стр.1-4</t>
  </si>
  <si>
    <t>Ф.F4r разд.6 стл.8 стр.5=Ф.F4r разд.6 стл.8 сумма стр.1-4</t>
  </si>
  <si>
    <t>Ф.F4r разд.6 стл.9 стр.5=Ф.F4r разд.6 стл.9 сумма стр.1-4</t>
  </si>
  <si>
    <t>(Ф.F4r разд.5 стл.4 стр.2=0 AND Ф.F4r разд.5 стл.4 стр.3=0) OR (Ф.F4r разд.5 стл.4 стр.2&gt;0 AND Ф.F4r разд.5 стл.4 стр.3&gt;0)</t>
  </si>
  <si>
    <t>(р,м,о) В разделе 5 если есть данные в строке 2, то они должны быть и в строке 3</t>
  </si>
  <si>
    <t>(Ф.F4r разд.5 стл.5 стр.2=0 AND Ф.F4r разд.5 стл.5 стр.3=0) OR (Ф.F4r разд.5 стл.5 стр.2&gt;0 AND Ф.F4r разд.5 стл.5 стр.3&gt;0)</t>
  </si>
  <si>
    <t>(Ф.F4r разд.5 стл.6 стр.2=0 AND Ф.F4r разд.5 стл.6 стр.3=0) OR (Ф.F4r разд.5 стл.6 стр.2&gt;0 AND Ф.F4r разд.5 стл.6 стр.3&gt;0)</t>
  </si>
  <si>
    <t>(Ф.F4r разд.5 стл.1 стр.2=0 AND Ф.F4r разд.5 стл.1 стр.3=0) OR (Ф.F4r разд.5 стл.1 стр.2&gt;0 AND Ф.F4r разд.5 стл.1 стр.3&gt;0)</t>
  </si>
  <si>
    <t>(Ф.F4r разд.5 стл.2 стр.2=0 AND Ф.F4r разд.5 стл.2 стр.3=0) OR (Ф.F4r разд.5 стл.2 стр.2&gt;0 AND Ф.F4r разд.5 стл.2 стр.3&gt;0)</t>
  </si>
  <si>
    <t>(Ф.F4r разд.3 стл.3 стр.1=0 AND Ф.F4r разд.3 стл.4 стр.1=0) OR (Ф.F4r разд.3 стл.3 стр.1&gt;0 AND Ф.F4r разд.3 стл.4 стр.1&gt;0)</t>
  </si>
  <si>
    <t>(р,м,о) В разделе 3 если есть данные в графе 3, то онидолжны быть в графе 4</t>
  </si>
  <si>
    <t>(Ф.F4r разд.3 стл.3 стр.2=0 AND Ф.F4r разд.3 стл.4 стр.2=0) OR (Ф.F4r разд.3 стл.3 стр.2&gt;0 AND Ф.F4r разд.3 стл.4 стр.2&gt;0)</t>
  </si>
  <si>
    <t>Ф.F4r разд.5 стл.3 стр.3=0</t>
  </si>
  <si>
    <t>(р,м,о) Количество дней в суде по экспертам, специалистам не подсчитывать</t>
  </si>
  <si>
    <t>(р,м,о) В разделе 1 строка 10 "Сумма ущерба, присужденная к взысканию" детально раскрыта в строках 11-16</t>
  </si>
  <si>
    <t>(р,м,о) В разделе 1 строка 17 детально раскрыта в строках 18-21</t>
  </si>
  <si>
    <t>(Ф.F4r разд.3 стл.1 стр.1=0 AND Ф.F4r разд.3 стл.2 стр.1=0) OR (Ф.F4r разд.3 стл.1 стр.1&gt;0 AND Ф.F4r разд.3 стл.2 стр.1&gt;0)</t>
  </si>
  <si>
    <t>(р,м,о) В разделе 3 если есть данные в графе 1, то они должны присутствовать и в графе 2</t>
  </si>
  <si>
    <t>(Ф.F4r разд.3 стл.1 стр.2=0 AND Ф.F4r разд.3 стл.2 стр.2=0) OR (Ф.F4r разд.3 стл.1 стр.2&gt;0 AND Ф.F4r разд.3 стл.2 стр.2&gt;0)</t>
  </si>
  <si>
    <t>(р,м,о) В разд.1 стр.1 должна быть равна сумме строк 2 - 7</t>
  </si>
  <si>
    <t>Ф.F4r разд.3 стл.1 стр.1&gt;=Ф.F4r разд.3 стл.3 стр.1</t>
  </si>
  <si>
    <t xml:space="preserve">(р,м,о) В разделе 3 гр.3 стр.1,2 должна быть меньше или равна гр.1 </t>
  </si>
  <si>
    <t>Ф.F4r разд.3 стл.1 стр.2&gt;=Ф.F4r разд.3 стл.3 стр.2</t>
  </si>
  <si>
    <t>(Ф.F4r разд.6 стл.2 стр.1=0 AND Ф.F4r разд.6 стл.3 стр.1=0) OR (Ф.F4r разд.6 стл.2 стр.1&gt;0 AND Ф.F4r разд.6 стл.3 стр.1&gt;0)</t>
  </si>
  <si>
    <t>(р,м,о) В разделе 6 если есть данные в графе 2, то они должны присутствовать и в графе 3</t>
  </si>
  <si>
    <t>(Ф.F4r разд.6 стл.2 стр.2=0 AND Ф.F4r разд.6 стл.3 стр.2=0) OR (Ф.F4r разд.6 стл.2 стр.2&gt;0 AND Ф.F4r разд.6 стл.3 стр.2&gt;0)</t>
  </si>
  <si>
    <t>(Ф.F4r разд.6 стл.2 стр.3=0 AND Ф.F4r разд.6 стл.3 стр.3=0) OR (Ф.F4r разд.6 стл.2 стр.3&gt;0 AND Ф.F4r разд.6 стл.3 стр.3&gt;0)</t>
  </si>
  <si>
    <t>(Ф.F4r разд.6 стл.2 стр.4=0 AND Ф.F4r разд.6 стл.3 стр.4=0) OR (Ф.F4r разд.6 стл.2 стр.4&gt;0 AND Ф.F4r разд.6 стл.3 стр.4&gt;0)</t>
  </si>
  <si>
    <t>Ф.F4r разд.6 стл.3 стр.4=Ф.F4r разд.6 стл.5 стр.4+Ф.F4r разд.6 стл.7 стр.4+Ф.F4r разд.6 стл.9 стр.4</t>
  </si>
  <si>
    <t>(р,м,о) В разделе 6 стл. 3  должны равняться сумме стл.5,7,9</t>
  </si>
  <si>
    <t>Ф.F4r разд.6 стл.3 стр.1=Ф.F4r разд.6 стл.5 стр.1+Ф.F4r разд.6 стл.7 стр.1+Ф.F4r разд.6 стл.9 стр.1</t>
  </si>
  <si>
    <t>Ф.F4r разд.6 стл.3 стр.2=Ф.F4r разд.6 стл.5 стр.2+Ф.F4r разд.6 стл.7 стр.2+Ф.F4r разд.6 стл.9 стр.2</t>
  </si>
  <si>
    <t>Ф.F4r разд.6 стл.3 стр.3=Ф.F4r разд.6 стл.5 стр.3+Ф.F4r разд.6 стл.7 стр.3+Ф.F4r разд.6 стл.9 стр.3</t>
  </si>
  <si>
    <t>Ф.F4r разд.5 стл.5 стр.3=0</t>
  </si>
  <si>
    <t>Ф.F4r разд.6 стл.2 стр.1&gt;=Ф.F4r разд.6 стл.4 стр.1+Ф.F4r разд.6 стл.6 стр.1+Ф.F4r разд.6 стл.8 стр.1</t>
  </si>
  <si>
    <t>Ф.F4r разд.6 стл.2 стр.2&gt;=Ф.F4r разд.6 стл.4 стр.2+Ф.F4r разд.6 стл.6 стр.2+Ф.F4r разд.6 стл.8 стр.2</t>
  </si>
  <si>
    <t>Ф.F4r разд.6 стл.2 стр.3&gt;=Ф.F4r разд.6 стл.4 стр.3+Ф.F4r разд.6 стл.6 стр.3+Ф.F4r разд.6 стл.8 стр.3</t>
  </si>
  <si>
    <t>Ф.F4r разд.6 стл.2 стр.4&gt;=Ф.F4r разд.6 стл.4 стр.4+Ф.F4r разд.6 стл.6 стр.4+Ф.F4r разд.6 стл.8 стр.4</t>
  </si>
  <si>
    <t>Ф.F4r разд.4 стл.2 стр.1&lt;=1000000</t>
  </si>
  <si>
    <t>(р,о) Если сумма легализованных средств в отчете превышает 1 млн.руб., то на листе ФЛК информационный внести подтверждение о выверке сумм</t>
  </si>
  <si>
    <t>Ф.F4r разд.4 стл.2 стр.2&lt;=1000000</t>
  </si>
  <si>
    <t>Ф.F4r разд.3 стл.4 стр.1&lt;=1000000</t>
  </si>
  <si>
    <t>(р,м,о) Если сумма залога в отчете превышает 1 млн.руб., то на листе ФЛК информационный внести подтверждение о выверке сумм</t>
  </si>
  <si>
    <t>Ф.F4r разд.3 стл.4 стр.2&lt;=1000000</t>
  </si>
  <si>
    <t>Ф.F4r разд.3 стл.2 стр.1&lt;=1000000</t>
  </si>
  <si>
    <t>Ф.F4r разд.3 стл.2 стр.2&lt;=1000000</t>
  </si>
  <si>
    <t>Прим. В случае почасовой оплаты услуг количество дней рассчитать делением количества часов на 8 (округление до полного дня). 
В случае оплаты услуг по количеству переведенных листов количество дней рассчитать делением количества листов на 8 (округление до полного дня).</t>
  </si>
  <si>
    <t>Число лиц 
(по количеству постановлений к оплате)</t>
  </si>
  <si>
    <t>(р,м,о) Внесите подтверждение на лист ФЛК Информационное</t>
  </si>
  <si>
    <t>Наименование УСД</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</si>
  <si>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</si>
  <si>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</si>
  <si>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</si>
  <si>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</si>
  <si>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</si>
  <si>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</si>
  <si>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УСД в Республике Карелия</t>
  </si>
  <si>
    <t>УСД в Республике Калмыкия</t>
  </si>
  <si>
    <t>УСД в Кабардино-Балкарской Республике</t>
  </si>
  <si>
    <t>УСД в Карачаево-Черкесской Республике</t>
  </si>
  <si>
    <t>УСД в Республике Коми</t>
  </si>
  <si>
    <t xml:space="preserve">УСД в Республике Марий Эл </t>
  </si>
  <si>
    <t>УСД в Республике Мордовия</t>
  </si>
  <si>
    <t>УСД в Республике Татарстан</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</si>
  <si>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</si>
  <si>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</si>
  <si>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</si>
  <si>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</si>
  <si>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</si>
  <si>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</si>
  <si>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</si>
  <si>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Краснодарском крае</t>
  </si>
  <si>
    <t>УСД в Красноярском крае</t>
  </si>
  <si>
    <t>УСД в Приморском крае</t>
  </si>
  <si>
    <t>УСД в Ставропольском крае</t>
  </si>
  <si>
    <t>УСД в Хабаровском крае</t>
  </si>
  <si>
    <t>УСД в Амурской области</t>
  </si>
  <si>
    <t>УСД в Архангельской области</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</si>
  <si>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</si>
  <si>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</si>
  <si>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</si>
  <si>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</si>
  <si>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</si>
  <si>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</si>
  <si>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</si>
  <si>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</si>
  <si>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</si>
  <si>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Калужской области</t>
  </si>
  <si>
    <t>УСД в Кемеровской области</t>
  </si>
  <si>
    <t>УСД в Кировской области</t>
  </si>
  <si>
    <t>УСД в Курганской области</t>
  </si>
  <si>
    <t>УСД в Курской области</t>
  </si>
  <si>
    <t>УСД в Ленинградской области</t>
  </si>
  <si>
    <t>УСД в Липецкой области</t>
  </si>
  <si>
    <t>УСД в Московской области</t>
  </si>
  <si>
    <t>УСД в Мурманской области</t>
  </si>
  <si>
    <t>УСД в Нижегородской области</t>
  </si>
  <si>
    <t>УСД в Новосибирской области</t>
  </si>
  <si>
    <t>УСД в Омской области</t>
  </si>
  <si>
    <t>УСД в Оренбургской области</t>
  </si>
  <si>
    <t>УСД в Пензенской области</t>
  </si>
  <si>
    <t>УСД в Ростовской области</t>
  </si>
  <si>
    <t>УСД в Рязанской области</t>
  </si>
  <si>
    <t>УСД в Самарской области</t>
  </si>
  <si>
    <t>УСД в Саратовской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</si>
  <si>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</si>
  <si>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</si>
  <si>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</si>
  <si>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</si>
  <si>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</si>
  <si>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</si>
  <si>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</si>
  <si>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</si>
  <si>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</si>
  <si>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Забайкальском крае</t>
  </si>
  <si>
    <t>УСД в Ярославской области</t>
  </si>
  <si>
    <t>УСД в г. Санкт-Петербург</t>
  </si>
  <si>
    <t xml:space="preserve">ОСД в Ненецком АО </t>
  </si>
  <si>
    <t>УСД в Ханты-Мансийском АО</t>
  </si>
  <si>
    <t>УСД в Камчатском крае</t>
  </si>
  <si>
    <t>УСД в Калининградской области</t>
  </si>
  <si>
    <t xml:space="preserve">УСД в Костромской области </t>
  </si>
  <si>
    <t>УСД в Магаданской области</t>
  </si>
  <si>
    <t>УСД в Новгородской области</t>
  </si>
  <si>
    <t>УСД в Орловской области</t>
  </si>
  <si>
    <t>УСД в Псковской области</t>
  </si>
  <si>
    <t>УСД в Сахалинской области</t>
  </si>
  <si>
    <t>ОСД в Еврейской автономной обл.</t>
  </si>
  <si>
    <t>ОСД в Агинском Бурятском АО</t>
  </si>
  <si>
    <t>ОСД в Чукотском АО</t>
  </si>
  <si>
    <t>ОСД в Ямало-Ненецком АО</t>
  </si>
  <si>
    <r>
      <t>Госпошлина, присужденная к взысканию в доход государства по гражданским делам</t>
    </r>
    <r>
      <rPr>
        <sz val="12"/>
        <rFont val="Times New Roman CYR"/>
        <family val="0"/>
      </rPr>
      <t xml:space="preserve"> </t>
    </r>
    <r>
      <rPr>
        <sz val="8"/>
        <rFont val="Times New Roman Cyr"/>
        <family val="0"/>
      </rPr>
      <t>(гр.1 из гр.17 стр."Всего" раздела 1 формы №2)</t>
    </r>
  </si>
  <si>
    <r>
      <t>Госпошлина, уплаченная по гражданским делам при подаче заявления</t>
    </r>
    <r>
      <rPr>
        <sz val="8"/>
        <rFont val="Times New Roman Cyr"/>
        <family val="0"/>
      </rPr>
      <t xml:space="preserve"> (гр.2 из гр.15 стр."Всего" раздела 1 формы №2)</t>
    </r>
  </si>
  <si>
    <t>Пояснение специалиста</t>
  </si>
  <si>
    <t>(р,м межформенное ф.4 c ф.1-АП) Наложенные штрафы в формах № 4 (по вступившим в силу постановлениям) и 1-АП (по вынесенным в отчетном периоде постановления) - возможно расхождение</t>
  </si>
  <si>
    <t>(р,м межформенное ф.4 с ф.1-АП) Взысканные штрафы в формах № 4 (добровольно и принудительно) и 1-АП (по постоновлениям отчетного периода и прошлых лет)</t>
  </si>
  <si>
    <t>(р,м,о межформенное ф.4 с ф.2) Разд.2 стл.1 стр.6 формы 4 должен быть равен разд.1 стл.17 стр.83 формы 2(рмо)</t>
  </si>
  <si>
    <t>(р,м,о межформенное ф.4 с ф.2) Разд.2 стл.2 стр.7 формы 4 должен быть равен разд.1 стл.15 стр.83 формы 2(рмо)</t>
  </si>
  <si>
    <t xml:space="preserve">(р,о межформенное ф.4 и ф.1) Число лиц, по ф.4 р.3 д.б. больше или равно (в случае замены содержания под стражей), чем в р.4 ф.1 </t>
  </si>
  <si>
    <t>Ф.F4r разд.2 стл.1 cтр.5=Ф.F2r разд.1 стл.24 cтр.1</t>
  </si>
  <si>
    <t>Ф.F4r разд.2 стл.2 cтр.5+Ф.F4r разд.2 стл.4 cтр.5=Ф.F2r разд.1 стл.25 cтр.1+Ф.F2r разд.1 стл.26 cтр.1</t>
  </si>
  <si>
    <t>Ф.F4r разд.2 стл.1 cтр.6=Ф.F3r разд.1 стл.17 cтр.83</t>
  </si>
  <si>
    <t>Ф.F4r разд.2 стл.2 cтр.7=Ф.F3r разд.1 стл.15 cтр.83</t>
  </si>
  <si>
    <t>Ф.k3r разд.1 стл.1 cтр.527+Ф.k3r разд.1 стл.1 cтр.528+Ф.k3r разд.1 стл.1 cтр.529+Ф.k3r разд.1 стл.2 cтр.527+Ф.k3r разд.1 стл.2 cтр.528+
Ф.k3r разд.1 стл.2 cтр.529=Ф.F4r разд.4 стл.1 cтр.2</t>
  </si>
  <si>
    <t>Ф.k3r разд.1 стл.1 cтр.158+Ф.k3r разд.1 стл.1 cтр.159+Ф.k3r разд.1 стл.1 cтр.160+Ф.k3r разд.1 стл.2 cтр.158+Ф.k3r разд.1 стл.2 cтр.159+Ф.k3r разд.1 стл.2 cтр.160=Ф.F4r разд.4 стл.1 cтр.1</t>
  </si>
  <si>
    <t>Ф.f1r разд.4 стл.2 cтр.54&lt;=Ф.F4r разд.3 стл.1 cтр.1</t>
  </si>
  <si>
    <t>Форма № 4 имеет межформенный контроль с формами отчетности о работе судов № 1, 2, 1-ап и по судимости с формой № 10-а. Проверка межформенного контроля осуществляется автоматически при загрузке отчетов в программное изделие "Судебная статистика". После обработки отчетов автоматический загрузкик (statloader) ПИ "Судебная статистика", подключенный к адресу отдела судебной статистики stat@cdep.ru, отправляет абоненту протокол загрузки. Если в этом протоколе указано на несоответствие статданных по межформенному контролю, то подтвердить выверку статданных и их соответствие действительности можно, отправив повторно на загрузку шаблон формы № 4 с внесенными в нижестоящие поля пояснениями для специалистов отдела судебной статистики ГУОПО СД при ВС РФ. Межформенный контроль необходим для выявления опечаток, ошибочного заполнения, при этом показатели могут не иметь абсолютного равенства, т.к. форма № 4 содержит в себе сведения по вступившим в законную силу судебным решениям (см. Инструкцию по ведению судебной статистики).</t>
  </si>
  <si>
    <t>Текущая дата печати:</t>
  </si>
  <si>
    <t>Код:</t>
  </si>
  <si>
    <t>(р,о межформенное ф.10а и ф.4) Примерная сверка числа лиц (и сумм) по СК на подсудимого по ст.174.1 УК РФ в ф.10-а и по карточке №5 в ф.4: в ф. 4 указываются лица, по которым в резул. части приговора (по основной или доп. статье) указана сумма, подлежащая обращению в доход государства</t>
  </si>
  <si>
    <t>(р,о межформенное ф.10а и ф.4) Примерная сверка числа лиц (и сумм) по СК на подсудимого по ст.174 УК РФ в ф.10-а и по карточке №5 в ф.4: в ф. 4 указываются лица, по которым в резул. части приговора (по основной или доп. статье) указана сумма, подлежащая обращению в доход государства</t>
  </si>
  <si>
    <t>УСД в Пермском крае</t>
  </si>
  <si>
    <t>УСД в г.Москва</t>
  </si>
  <si>
    <t>Утверждена приказом Судебного департамента 
от 20 мая 2009 года № 97</t>
  </si>
  <si>
    <t xml:space="preserve"> Федеральной службе государственной статистики</t>
  </si>
  <si>
    <t>в согласованные сроки</t>
  </si>
  <si>
    <t>Ф.f4r разд.5 стл.1 стр.2/Ф.f4r разд.5 стл.1 стр.3&gt;=275</t>
  </si>
  <si>
    <t>Ф.f4r разд.5 стл.1 стр.2/Ф.f4r разд.5 стл.1 стр.3&lt;=2200</t>
  </si>
  <si>
    <t>Ф.F4r разд.2 стл.1 стр.1&lt;=10000000</t>
  </si>
  <si>
    <t>(р,м,о) Если сумма штрафа или госпошлины в отчете превышает 10 млн.руб., то на листе ФЛК информационный внести подтверждение о выверке сумм</t>
  </si>
  <si>
    <t>Ф.F4r разд.2 стл.1 стр.2&lt;=10000000</t>
  </si>
  <si>
    <t>Ф.F4r разд.2 стл.1 стр.3&lt;=10000000</t>
  </si>
  <si>
    <t>Ф.F4r разд.2 стл.1 стр.4&lt;=10000000</t>
  </si>
  <si>
    <t>Ф.F4r разд.2 стл.1 стр.5&lt;=10000000</t>
  </si>
  <si>
    <t>Ф.F4r разд.2 стл.1 стр.6&lt;=10000000</t>
  </si>
  <si>
    <t>Ф.F4r разд.2 стл.1 стр.7&lt;=10000000</t>
  </si>
  <si>
    <t>Ф.F4r разд.2 стл.2 стр.1&lt;=10000000</t>
  </si>
  <si>
    <t>Ф.F4r разд.2 стл.2 стр.2&lt;=10000000</t>
  </si>
  <si>
    <t>Ф.F4r разд.2 стл.2 стр.3&lt;=10000000</t>
  </si>
  <si>
    <t>Ф.F4r разд.2 стл.2 стр.4&lt;=10000000</t>
  </si>
  <si>
    <t>Ф.F4r разд.2 стл.2 стр.5&lt;=10000000</t>
  </si>
  <si>
    <t>Ф.F4r разд.2 стл.2 стр.6&lt;=10000000</t>
  </si>
  <si>
    <t>Ф.F4r разд.2 стл.2 стр.7&lt;=10000000</t>
  </si>
  <si>
    <t>Ф.F4r разд.2 стл.3 стр.1&lt;=10000000</t>
  </si>
  <si>
    <t>Ф.F4r разд.2 стл.3 стр.2&lt;=10000000</t>
  </si>
  <si>
    <t>Ф.F4r разд.2 стл.3 стр.3&lt;=10000000</t>
  </si>
  <si>
    <t>Ф.F4r разд.2 стл.3 стр.4&lt;=10000000</t>
  </si>
  <si>
    <t>Ф.F4r разд.2 стл.3 стр.5&lt;=10000000</t>
  </si>
  <si>
    <t>Ф.F4r разд.2 стл.3 стр.6&lt;=10000000</t>
  </si>
  <si>
    <t>Ф.F4r разд.2 стл.3 стр.7&lt;=10000000</t>
  </si>
  <si>
    <t>Ф.F4r разд.2 стл.4 стр.1&lt;=10000000</t>
  </si>
  <si>
    <t>Ф.F4r разд.2 стл.4 стр.2&lt;=10000000</t>
  </si>
  <si>
    <t>Ф.F4r разд.2 стл.4 стр.3&lt;=10000000</t>
  </si>
  <si>
    <t>Ф.F4r разд.2 стл.4 стр.4&lt;=10000000</t>
  </si>
  <si>
    <t>Ф.F4r разд.2 стл.4 стр.5&lt;=10000000</t>
  </si>
  <si>
    <t>Ф.F4r разд.2 стл.4 стр.6&lt;=10000000</t>
  </si>
  <si>
    <t>Ф.F4r разд.2 стл.4 стр.7&lt;=10000000</t>
  </si>
  <si>
    <t>(р,м,о) В разделе 3 гр.3 стр.1,2 должна быть меньше или равна гр.1 (за исключением случае обращения в доход государства сумм, наложенных в предыдущие года)</t>
  </si>
  <si>
    <r>
      <t xml:space="preserve">(р,м,о) Средняя сумма за 1 день работы адвоката не менее 275 руб (см. Постановление №400 04.07.2003) Следует проверить статданные. Подтверждение не требуется. 
</t>
    </r>
    <r>
      <rPr>
        <sz val="10"/>
        <color indexed="14"/>
        <rFont val="Times New Roman"/>
        <family val="1"/>
      </rPr>
      <t>В случае загрузки в ПИ «Судебная статистика» отчётов по этой форме без данных по количеству адвокатов и суммам, уплаченным адвокатам будет появляться ошибка: 
«Ошибка обработки файла
Обнаружена ошибка: деление на ноль.»
- Если суммы есть, то отчёт должен проверяться и загружаться нормально. Можно загружать все в подряд, а по отсеянным с ошибкой отчётам уточнять, если не было сумм по адвокатам, то для загрузки конкретного отчета соответствующие ФЛК в программе временно блокировать. 
- Другой вариант: в программе эти КС блокировать, а в каждом отчёте лист ФЛК информационный и РАЗДЕЛ 5 проверять ВРУЧНУЮ, открывая каждый шаблон.</t>
    </r>
  </si>
  <si>
    <r>
      <t xml:space="preserve">(р,м,о) Средняя сумма за 1 день работы адвоката не более 2200 руб (см. Постановление №400 04.07.2003) Следует проверить статданные с учётом процентных надбавок. Подтверждение не требуется.
</t>
    </r>
    <r>
      <rPr>
        <sz val="10"/>
        <color indexed="14"/>
        <rFont val="Times New Roman"/>
        <family val="1"/>
      </rPr>
      <t>В случае загрузки в ПИ «Судебная статистика» отчётов по этой форме без данных по количеству адвокатов и суммам, уплаченным адвокатам будет появляться ошибка: 
«Ошибка обработки файла
Обнаружена ошибка: деление на ноль.»
- Если суммы есть, то отчёт должен проверяться и загружаться нормально. Можно загружать все в подряд, а по отсеянным с ошибкой отчётам уточнять, если не было сумм по адвокатам, то для загрузки конкретного отчета соответствующие ФЛК в программе временно блокировать. 
- Другой вариант: в программе эти КС блокировать, а в каждом отчёте лист ФЛК информационный и РАЗДЕЛ 5 проверять ВРУЧНУЮ, открывая каждый шаблон.</t>
    </r>
  </si>
  <si>
    <t>Управление</t>
  </si>
  <si>
    <t>Набережночелнинский суд:  №1-27/09 Сержантова ОВ, 1-72/09 Привалов АВ, 1-210/09 Удрас ММ, 1-1104/09 Гимадутдинов ДР, 1-1525/09 Рудницкий ВМ, 1-1773/09 Гайфутдинов ИИ.</t>
  </si>
  <si>
    <t>Сумма проверена, в частности:    Московский суд Казани: 1-3/09-16060334руб</t>
  </si>
  <si>
    <t>Сумма проверена. В частности Московский суд Казани: 1-3/09-16060334руб , 1-28/09  -4844892руб, 1-96/09 2948000руб,1-249/09 -910881руб, 1-255/09- 1429575руб</t>
  </si>
  <si>
    <t>Сумма проверена. В частности Московский суд Казани: 1-24/09- 1582855</t>
  </si>
  <si>
    <t>Сумма получается путем сложения</t>
  </si>
  <si>
    <t>Суммы проверены</t>
  </si>
  <si>
    <t>Начальник Управления        Саляхов Д.З.</t>
  </si>
  <si>
    <t>Консультант                         Рубан Л.П.</t>
  </si>
  <si>
    <t>8-843-2216514</t>
  </si>
  <si>
    <t>29 января               2010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</si>
</sst>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35">
    <font>
      <sz val="10"/>
      <name val="Arial"/>
      <family val="0"/>
    </font>
    <font>
      <b/>
      <sz val="8"/>
      <name val="Times New Roman"/>
      <family val="1"/>
    </font>
    <font>
      <b/>
      <sz val="8"/>
      <color indexed="10"/>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0"/>
    </font>
    <font>
      <sz val="12"/>
      <name val="Times New Roman"/>
      <family val="1"/>
    </font>
    <font>
      <b/>
      <sz val="14"/>
      <name val="Arial"/>
      <family val="2"/>
    </font>
    <font>
      <u val="single"/>
      <sz val="10"/>
      <color indexed="36"/>
      <name val="Arial"/>
      <family val="0"/>
    </font>
    <font>
      <u val="single"/>
      <sz val="10"/>
      <color indexed="12"/>
      <name val="Arial"/>
      <family val="0"/>
    </font>
    <font>
      <b/>
      <sz val="10"/>
      <name val="Times New Roman CYR"/>
      <family val="0"/>
    </font>
    <font>
      <b/>
      <sz val="12"/>
      <name val="Times New Roman CYR"/>
      <family val="0"/>
    </font>
    <font>
      <sz val="10"/>
      <name val="Times New Roman CYR"/>
      <family val="1"/>
    </font>
    <font>
      <b/>
      <sz val="8"/>
      <color indexed="17"/>
      <name val="Times New Roman Cyr"/>
      <family val="1"/>
    </font>
    <font>
      <b/>
      <sz val="8"/>
      <name val="Times New Roman CYR"/>
      <family val="1"/>
    </font>
    <font>
      <sz val="8"/>
      <name val="Times New Roman CYR"/>
      <family val="1"/>
    </font>
    <font>
      <sz val="12"/>
      <name val="Times New Roman CYR"/>
      <family val="1"/>
    </font>
    <font>
      <b/>
      <sz val="8"/>
      <color indexed="10"/>
      <name val="Arial"/>
      <family val="2"/>
    </font>
    <font>
      <sz val="10"/>
      <color indexed="9"/>
      <name val="Times New Roman"/>
      <family val="1"/>
    </font>
    <font>
      <b/>
      <sz val="10"/>
      <color indexed="10"/>
      <name val="Times New Roman"/>
      <family val="1"/>
    </font>
    <font>
      <b/>
      <sz val="8"/>
      <color indexed="17"/>
      <name val="Times New Roman"/>
      <family val="1"/>
    </font>
    <font>
      <b/>
      <sz val="14"/>
      <name val="Times New Roman CYR"/>
      <family val="1"/>
    </font>
    <font>
      <sz val="8"/>
      <name val="Times New Roman Cyr"/>
      <family val="0"/>
    </font>
    <font>
      <b/>
      <sz val="14"/>
      <name val="Times New Roman"/>
      <family val="1"/>
    </font>
    <font>
      <b/>
      <sz val="12"/>
      <name val="Times New Roman"/>
      <family val="1"/>
    </font>
    <font>
      <sz val="10"/>
      <color indexed="10"/>
      <name val="Times New Roman"/>
      <family val="1"/>
    </font>
    <font>
      <sz val="12"/>
      <color indexed="9"/>
      <name val="Times New Roman"/>
      <family val="1"/>
    </font>
    <font>
      <sz val="7"/>
      <name val="Times New Roman"/>
      <family val="1"/>
    </font>
    <font>
      <b/>
      <sz val="10"/>
      <color indexed="54"/>
      <name val="Times New Roman"/>
      <family val="1"/>
    </font>
    <font>
      <b/>
      <sz val="10"/>
      <color indexed="12"/>
      <name val="Times New Roman"/>
      <family val="1"/>
    </font>
    <font>
      <sz val="8"/>
      <name val="Tahoma"/>
      <family val="2"/>
    </font>
    <font>
      <sz val="10"/>
      <color indexed="14"/>
      <name val="Times New Roman"/>
      <family val="1"/>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s>
  <borders count="36">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2">
    <xf numFmtId="0" fontId="0" fillId="0" borderId="0" xfId="0" applyAlignment="1">
      <alignment/>
    </xf>
    <xf numFmtId="0" fontId="13" fillId="0" borderId="0" xfId="0" applyFont="1" applyBorder="1" applyAlignment="1">
      <alignment/>
    </xf>
    <xf numFmtId="0" fontId="15" fillId="0" borderId="0" xfId="0" applyFont="1" applyAlignment="1">
      <alignment/>
    </xf>
    <xf numFmtId="0" fontId="18" fillId="0" borderId="0" xfId="0" applyFont="1" applyAlignment="1">
      <alignment horizontal="left" wrapText="1"/>
    </xf>
    <xf numFmtId="0" fontId="17"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7" fillId="0" borderId="2" xfId="0" applyNumberFormat="1" applyFont="1" applyBorder="1" applyAlignment="1">
      <alignment horizontal="center" vertical="top" wrapText="1"/>
    </xf>
    <xf numFmtId="0" fontId="15" fillId="0" borderId="0" xfId="0" applyFont="1" applyBorder="1" applyAlignment="1">
      <alignment/>
    </xf>
    <xf numFmtId="49" fontId="18" fillId="0" borderId="0" xfId="0" applyNumberFormat="1" applyFont="1" applyBorder="1" applyAlignment="1">
      <alignment vertical="top" wrapText="1"/>
    </xf>
    <xf numFmtId="0" fontId="18" fillId="0" borderId="0" xfId="0" applyFont="1" applyBorder="1" applyAlignment="1">
      <alignment horizontal="center" vertical="top" wrapText="1"/>
    </xf>
    <xf numFmtId="49" fontId="15" fillId="0" borderId="0" xfId="0" applyNumberFormat="1" applyFont="1" applyAlignment="1">
      <alignment/>
    </xf>
    <xf numFmtId="0" fontId="14" fillId="0" borderId="0" xfId="0" applyFont="1" applyAlignment="1">
      <alignment vertical="center" wrapText="1"/>
    </xf>
    <xf numFmtId="0" fontId="18" fillId="0" borderId="3" xfId="0" applyFont="1" applyBorder="1" applyAlignment="1">
      <alignment horizontal="center" vertical="center" wrapText="1"/>
    </xf>
    <xf numFmtId="0" fontId="2" fillId="2" borderId="4" xfId="0" applyFont="1" applyFill="1" applyBorder="1" applyAlignment="1" applyProtection="1">
      <alignment horizontal="center" wrapText="1"/>
      <protection locked="0"/>
    </xf>
    <xf numFmtId="0" fontId="4" fillId="0" borderId="0" xfId="0" applyFont="1" applyAlignment="1" applyProtection="1">
      <alignment/>
      <protection/>
    </xf>
    <xf numFmtId="0" fontId="1" fillId="0" borderId="5" xfId="0" applyFont="1" applyBorder="1" applyAlignment="1" applyProtection="1">
      <alignment horizontal="left"/>
      <protection locked="0"/>
    </xf>
    <xf numFmtId="0" fontId="1" fillId="0" borderId="6" xfId="0" applyFont="1" applyBorder="1" applyAlignment="1" applyProtection="1">
      <alignment horizontal="left"/>
      <protection locked="0"/>
    </xf>
    <xf numFmtId="0" fontId="21" fillId="0" borderId="0" xfId="0" applyFont="1" applyFill="1" applyAlignment="1" applyProtection="1">
      <alignment shrinkToFit="1"/>
      <protection/>
    </xf>
    <xf numFmtId="0" fontId="1" fillId="0" borderId="0" xfId="0" applyFont="1" applyBorder="1" applyAlignment="1" applyProtection="1">
      <alignment wrapText="1"/>
      <protection/>
    </xf>
    <xf numFmtId="0" fontId="3" fillId="0" borderId="0" xfId="0" applyFont="1" applyAlignment="1" applyProtection="1">
      <alignment/>
      <protection/>
    </xf>
    <xf numFmtId="0" fontId="4" fillId="0" borderId="0" xfId="0" applyFont="1" applyBorder="1" applyAlignment="1" applyProtection="1">
      <alignment/>
      <protection/>
    </xf>
    <xf numFmtId="0" fontId="1" fillId="0" borderId="7" xfId="0" applyFont="1" applyBorder="1" applyAlignment="1" applyProtection="1">
      <alignment wrapText="1"/>
      <protection/>
    </xf>
    <xf numFmtId="0" fontId="1" fillId="0" borderId="4" xfId="0" applyFont="1" applyBorder="1" applyAlignment="1" applyProtection="1">
      <alignment wrapText="1"/>
      <protection/>
    </xf>
    <xf numFmtId="0" fontId="2" fillId="0" borderId="4" xfId="0" applyFont="1" applyBorder="1" applyAlignment="1" applyProtection="1">
      <alignment horizontal="right" wrapText="1"/>
      <protection/>
    </xf>
    <xf numFmtId="0" fontId="2" fillId="0" borderId="4" xfId="0" applyFont="1" applyBorder="1" applyAlignment="1" applyProtection="1">
      <alignment horizontal="center" wrapText="1"/>
      <protection/>
    </xf>
    <xf numFmtId="0" fontId="2" fillId="0" borderId="4" xfId="0" applyFont="1" applyBorder="1" applyAlignment="1" applyProtection="1">
      <alignment wrapText="1"/>
      <protection/>
    </xf>
    <xf numFmtId="0" fontId="1" fillId="0" borderId="8" xfId="0" applyFont="1" applyBorder="1" applyAlignment="1" applyProtection="1">
      <alignment wrapText="1"/>
      <protection/>
    </xf>
    <xf numFmtId="0" fontId="3" fillId="0" borderId="0" xfId="0" applyFont="1" applyBorder="1" applyAlignment="1" applyProtection="1">
      <alignment/>
      <protection/>
    </xf>
    <xf numFmtId="0" fontId="4" fillId="0" borderId="9" xfId="0" applyFont="1" applyBorder="1" applyAlignment="1" applyProtection="1">
      <alignment/>
      <protection/>
    </xf>
    <xf numFmtId="0" fontId="3" fillId="0" borderId="0" xfId="0" applyFont="1" applyBorder="1" applyAlignment="1" applyProtection="1">
      <alignment vertical="top" wrapText="1"/>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5" fillId="0" borderId="0" xfId="0" applyFont="1" applyAlignment="1" applyProtection="1">
      <alignment/>
      <protection/>
    </xf>
    <xf numFmtId="0" fontId="23" fillId="0" borderId="0" xfId="0" applyFont="1" applyBorder="1" applyAlignment="1" applyProtection="1">
      <alignment vertical="center" wrapText="1"/>
      <protection/>
    </xf>
    <xf numFmtId="0" fontId="4" fillId="0" borderId="10" xfId="0" applyFont="1" applyBorder="1" applyAlignment="1" applyProtection="1">
      <alignment/>
      <protection/>
    </xf>
    <xf numFmtId="0" fontId="4" fillId="0" borderId="5" xfId="0" applyFont="1" applyBorder="1" applyAlignment="1" applyProtection="1">
      <alignment/>
      <protection/>
    </xf>
    <xf numFmtId="0" fontId="2" fillId="0" borderId="10" xfId="0" applyFont="1" applyBorder="1" applyAlignment="1" applyProtection="1">
      <alignment horizontal="left"/>
      <protection/>
    </xf>
    <xf numFmtId="0" fontId="2" fillId="0" borderId="5" xfId="0" applyFont="1" applyBorder="1" applyAlignment="1" applyProtection="1">
      <alignment horizontal="left"/>
      <protection/>
    </xf>
    <xf numFmtId="0" fontId="4" fillId="0" borderId="0" xfId="0" applyFont="1" applyAlignment="1">
      <alignment/>
    </xf>
    <xf numFmtId="0" fontId="4" fillId="0" borderId="0" xfId="0" applyFont="1" applyAlignment="1">
      <alignment wrapText="1"/>
    </xf>
    <xf numFmtId="49" fontId="19" fillId="0" borderId="2" xfId="0" applyNumberFormat="1" applyFont="1" applyBorder="1" applyAlignment="1">
      <alignment vertical="top" wrapText="1"/>
    </xf>
    <xf numFmtId="49" fontId="19" fillId="0" borderId="2" xfId="0" applyNumberFormat="1" applyFont="1" applyBorder="1" applyAlignment="1">
      <alignment horizontal="left" vertical="center" wrapText="1"/>
    </xf>
    <xf numFmtId="0" fontId="4" fillId="3" borderId="0" xfId="0" applyFont="1" applyFill="1" applyBorder="1" applyAlignment="1">
      <alignment wrapText="1"/>
    </xf>
    <xf numFmtId="0" fontId="4" fillId="3" borderId="0" xfId="0" applyFont="1" applyFill="1" applyBorder="1" applyAlignment="1">
      <alignment horizontal="justify" wrapText="1"/>
    </xf>
    <xf numFmtId="0" fontId="4" fillId="3" borderId="0" xfId="0" applyFont="1" applyFill="1" applyAlignment="1">
      <alignment wrapText="1"/>
    </xf>
    <xf numFmtId="0" fontId="17" fillId="0" borderId="2" xfId="0" applyNumberFormat="1" applyFont="1" applyBorder="1" applyAlignment="1">
      <alignment horizontal="center" vertical="center" wrapText="1"/>
    </xf>
    <xf numFmtId="0" fontId="17" fillId="0" borderId="2" xfId="0" applyFont="1" applyBorder="1" applyAlignment="1">
      <alignment horizontal="center" vertical="center"/>
    </xf>
    <xf numFmtId="0" fontId="15" fillId="0" borderId="0" xfId="0" applyFont="1" applyAlignment="1">
      <alignment horizontal="center" vertical="center"/>
    </xf>
    <xf numFmtId="0" fontId="5" fillId="0" borderId="0" xfId="19" applyFont="1" applyFill="1" applyBorder="1" applyAlignment="1">
      <alignment horizontal="left" vertical="center"/>
      <protection/>
    </xf>
    <xf numFmtId="0" fontId="1" fillId="0" borderId="2" xfId="0" applyFont="1" applyBorder="1" applyAlignment="1">
      <alignment horizontal="center" vertical="center"/>
    </xf>
    <xf numFmtId="0" fontId="5" fillId="0" borderId="0" xfId="0" applyFont="1" applyAlignment="1">
      <alignment/>
    </xf>
    <xf numFmtId="0" fontId="5" fillId="0" borderId="0" xfId="0" applyFont="1" applyAlignment="1">
      <alignment vertical="justify" wrapText="1"/>
    </xf>
    <xf numFmtId="0" fontId="1" fillId="0" borderId="0" xfId="19" applyFont="1" applyFill="1" applyBorder="1" applyAlignment="1">
      <alignment horizontal="center" vertical="top"/>
      <protection/>
    </xf>
    <xf numFmtId="0" fontId="5"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xf>
    <xf numFmtId="0" fontId="9" fillId="0" borderId="2" xfId="0" applyFont="1" applyBorder="1" applyAlignment="1">
      <alignment horizontal="left" wrapText="1"/>
    </xf>
    <xf numFmtId="0" fontId="5" fillId="0" borderId="0" xfId="0" applyNumberFormat="1" applyFont="1" applyFill="1" applyBorder="1" applyAlignment="1" applyProtection="1">
      <alignment horizontal="right" vertical="center"/>
      <protection locked="0"/>
    </xf>
    <xf numFmtId="0" fontId="17" fillId="0" borderId="0" xfId="0" applyFont="1" applyBorder="1" applyAlignment="1">
      <alignment/>
    </xf>
    <xf numFmtId="0" fontId="17" fillId="0" borderId="0" xfId="0" applyFont="1" applyAlignment="1">
      <alignment/>
    </xf>
    <xf numFmtId="0" fontId="5" fillId="0" borderId="0" xfId="0" applyFont="1" applyFill="1" applyAlignment="1">
      <alignment/>
    </xf>
    <xf numFmtId="0" fontId="26" fillId="0" borderId="0" xfId="0" applyFont="1" applyBorder="1" applyAlignment="1">
      <alignment horizontal="left" vertical="center" wrapText="1"/>
    </xf>
    <xf numFmtId="0" fontId="28" fillId="0" borderId="0" xfId="0" applyFont="1" applyAlignment="1" applyProtection="1">
      <alignment/>
      <protection/>
    </xf>
    <xf numFmtId="0" fontId="22"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26" fillId="0" borderId="1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xf>
    <xf numFmtId="0" fontId="26"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2" xfId="0" applyFont="1" applyFill="1" applyBorder="1" applyAlignment="1">
      <alignment horizontal="center" vertical="center"/>
    </xf>
    <xf numFmtId="0" fontId="0" fillId="0" borderId="0" xfId="0" applyFont="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justify" wrapText="1"/>
    </xf>
    <xf numFmtId="3" fontId="5" fillId="2" borderId="2" xfId="0" applyNumberFormat="1" applyFont="1" applyFill="1" applyBorder="1" applyAlignment="1" applyProtection="1">
      <alignment horizontal="right" vertical="center"/>
      <protection locked="0"/>
    </xf>
    <xf numFmtId="0" fontId="4" fillId="0" borderId="0" xfId="0" applyFont="1" applyAlignment="1">
      <alignment horizontal="center" wrapText="1"/>
    </xf>
    <xf numFmtId="0" fontId="5" fillId="0" borderId="2" xfId="0" applyFont="1" applyBorder="1" applyAlignment="1">
      <alignment horizontal="center" wrapText="1"/>
    </xf>
    <xf numFmtId="0" fontId="4" fillId="2" borderId="2" xfId="0" applyFont="1" applyFill="1" applyBorder="1" applyAlignment="1" applyProtection="1">
      <alignment horizontal="center" wrapText="1"/>
      <protection locked="0"/>
    </xf>
    <xf numFmtId="0" fontId="27" fillId="0" borderId="2" xfId="0" applyFont="1" applyBorder="1" applyAlignment="1">
      <alignment horizontal="left"/>
    </xf>
    <xf numFmtId="0" fontId="4" fillId="0" borderId="2" xfId="0" applyFont="1" applyBorder="1" applyAlignment="1">
      <alignment horizontal="left"/>
    </xf>
    <xf numFmtId="0" fontId="9" fillId="0" borderId="2" xfId="0" applyFont="1" applyFill="1" applyBorder="1" applyAlignment="1">
      <alignment horizontal="left" vertical="top" wrapText="1"/>
    </xf>
    <xf numFmtId="0" fontId="4" fillId="0" borderId="2" xfId="0" applyFont="1" applyBorder="1" applyAlignment="1">
      <alignment/>
    </xf>
    <xf numFmtId="3" fontId="5" fillId="2" borderId="2" xfId="0" applyNumberFormat="1" applyFont="1" applyFill="1" applyBorder="1" applyAlignment="1">
      <alignment horizontal="right" vertical="center"/>
    </xf>
    <xf numFmtId="0" fontId="29" fillId="0" borderId="0" xfId="0" applyFont="1" applyFill="1" applyAlignment="1" applyProtection="1">
      <alignment shrinkToFit="1"/>
      <protection/>
    </xf>
    <xf numFmtId="0" fontId="17" fillId="0" borderId="2" xfId="0" applyFont="1" applyFill="1" applyBorder="1" applyAlignment="1">
      <alignment horizontal="center" vertical="center" wrapText="1"/>
    </xf>
    <xf numFmtId="0" fontId="5" fillId="0" borderId="2" xfId="0" applyFont="1" applyBorder="1" applyAlignment="1">
      <alignment/>
    </xf>
    <xf numFmtId="0" fontId="1" fillId="0" borderId="2" xfId="0" applyFont="1" applyBorder="1" applyAlignment="1">
      <alignment horizontal="center"/>
    </xf>
    <xf numFmtId="49" fontId="14" fillId="0" borderId="1" xfId="18" applyNumberFormat="1" applyFont="1" applyFill="1" applyBorder="1" applyAlignment="1">
      <alignment vertical="top" wrapText="1"/>
      <protection/>
    </xf>
    <xf numFmtId="0" fontId="14" fillId="0" borderId="1" xfId="0" applyFont="1" applyBorder="1" applyAlignment="1">
      <alignment/>
    </xf>
    <xf numFmtId="0" fontId="14" fillId="0" borderId="2" xfId="0" applyFont="1" applyFill="1" applyBorder="1" applyAlignment="1">
      <alignment horizontal="justify" vertical="justify" wrapText="1"/>
    </xf>
    <xf numFmtId="0" fontId="27" fillId="0" borderId="2" xfId="0" applyFont="1" applyFill="1" applyBorder="1" applyAlignment="1">
      <alignment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left" vertical="justify"/>
    </xf>
    <xf numFmtId="0" fontId="27" fillId="0" borderId="0" xfId="0" applyFont="1" applyAlignment="1" applyProtection="1" quotePrefix="1">
      <alignment/>
      <protection/>
    </xf>
    <xf numFmtId="3" fontId="5" fillId="4" borderId="2" xfId="0" applyNumberFormat="1" applyFont="1" applyFill="1" applyBorder="1" applyAlignment="1">
      <alignment horizontal="right" vertical="center"/>
    </xf>
    <xf numFmtId="0" fontId="17" fillId="0" borderId="2" xfId="0" applyFont="1" applyBorder="1" applyAlignment="1">
      <alignment/>
    </xf>
    <xf numFmtId="0" fontId="22" fillId="0" borderId="12" xfId="0" applyNumberFormat="1" applyFont="1" applyAlignment="1">
      <alignment/>
    </xf>
    <xf numFmtId="1" fontId="31" fillId="0" borderId="12" xfId="0" applyNumberFormat="1" applyFont="1" applyAlignment="1">
      <alignment horizontal="center"/>
    </xf>
    <xf numFmtId="0" fontId="32" fillId="0" borderId="12" xfId="0" applyNumberFormat="1" applyFont="1" applyAlignment="1">
      <alignment/>
    </xf>
    <xf numFmtId="0" fontId="5" fillId="0" borderId="13" xfId="0" applyNumberFormat="1" applyFont="1" applyAlignment="1">
      <alignment horizontal="center"/>
    </xf>
    <xf numFmtId="0" fontId="4" fillId="0" borderId="0" xfId="0" applyFont="1" applyAlignment="1">
      <alignment horizontal="center"/>
    </xf>
    <xf numFmtId="0" fontId="5" fillId="0" borderId="13" xfId="0" applyNumberFormat="1" applyFont="1" applyAlignment="1">
      <alignment horizontal="center" wrapText="1"/>
    </xf>
    <xf numFmtId="0" fontId="4" fillId="0" borderId="12" xfId="0" applyNumberFormat="1" applyFont="1" applyAlignment="1">
      <alignment wrapText="1"/>
    </xf>
    <xf numFmtId="0" fontId="4" fillId="0" borderId="0" xfId="0" applyFont="1" applyAlignment="1">
      <alignment horizontal="right"/>
    </xf>
    <xf numFmtId="0" fontId="9" fillId="0" borderId="2" xfId="0" applyFont="1" applyBorder="1" applyAlignment="1">
      <alignment/>
    </xf>
    <xf numFmtId="14" fontId="4" fillId="0" borderId="0" xfId="0" applyNumberFormat="1" applyFont="1" applyAlignment="1" applyProtection="1">
      <alignment/>
      <protection/>
    </xf>
    <xf numFmtId="3" fontId="13" fillId="2" borderId="2" xfId="0" applyNumberFormat="1" applyFont="1" applyFill="1" applyBorder="1" applyAlignment="1" applyProtection="1">
      <alignment horizontal="right" vertical="center" wrapText="1"/>
      <protection locked="0"/>
    </xf>
    <xf numFmtId="3" fontId="13" fillId="2" borderId="2" xfId="0" applyNumberFormat="1" applyFont="1" applyFill="1" applyBorder="1" applyAlignment="1" applyProtection="1">
      <alignment horizontal="right" vertical="center"/>
      <protection locked="0"/>
    </xf>
    <xf numFmtId="3" fontId="13" fillId="5" borderId="2" xfId="0" applyNumberFormat="1" applyFont="1" applyFill="1" applyBorder="1" applyAlignment="1" applyProtection="1">
      <alignment horizontal="right" vertical="center"/>
      <protection locked="0"/>
    </xf>
    <xf numFmtId="3" fontId="13" fillId="4" borderId="2" xfId="0" applyNumberFormat="1" applyFont="1" applyFill="1" applyBorder="1" applyAlignment="1" applyProtection="1">
      <alignment horizontal="right" vertical="center"/>
      <protection locked="0"/>
    </xf>
    <xf numFmtId="0" fontId="27" fillId="0" borderId="14" xfId="0" applyFont="1" applyBorder="1" applyAlignment="1">
      <alignment/>
    </xf>
    <xf numFmtId="0" fontId="27" fillId="0" borderId="15" xfId="0" applyFont="1" applyBorder="1" applyAlignment="1">
      <alignment horizontal="center"/>
    </xf>
    <xf numFmtId="0" fontId="4" fillId="0" borderId="16" xfId="0" applyFont="1" applyBorder="1" applyAlignment="1">
      <alignment horizontal="right"/>
    </xf>
    <xf numFmtId="0" fontId="9" fillId="0" borderId="3" xfId="0" applyFont="1" applyBorder="1" applyAlignment="1">
      <alignment/>
    </xf>
    <xf numFmtId="0" fontId="4" fillId="0" borderId="17" xfId="0" applyFont="1" applyBorder="1" applyAlignment="1">
      <alignment horizontal="right"/>
    </xf>
    <xf numFmtId="0" fontId="9" fillId="0" borderId="18" xfId="0" applyFont="1" applyFill="1" applyBorder="1" applyAlignment="1">
      <alignment wrapText="1"/>
    </xf>
    <xf numFmtId="0" fontId="4" fillId="0" borderId="19" xfId="0" applyFont="1" applyFill="1" applyBorder="1" applyAlignment="1">
      <alignment horizontal="right"/>
    </xf>
    <xf numFmtId="0" fontId="4" fillId="2" borderId="12" xfId="0" applyFont="1" applyFill="1" applyBorder="1" applyAlignment="1" applyProtection="1">
      <alignment horizontal="center" wrapText="1"/>
      <protection locked="0"/>
    </xf>
    <xf numFmtId="17" fontId="4" fillId="2" borderId="2" xfId="0" applyNumberFormat="1" applyFont="1" applyFill="1" applyBorder="1" applyAlignment="1" applyProtection="1">
      <alignment horizontal="center" wrapText="1"/>
      <protection locked="0"/>
    </xf>
    <xf numFmtId="3" fontId="5" fillId="6" borderId="2" xfId="0" applyNumberFormat="1" applyFont="1" applyFill="1" applyBorder="1" applyAlignment="1">
      <alignment horizontal="right" vertical="center"/>
    </xf>
    <xf numFmtId="3" fontId="13" fillId="6" borderId="2" xfId="0" applyNumberFormat="1" applyFont="1" applyFill="1" applyBorder="1" applyAlignment="1" applyProtection="1">
      <alignment horizontal="right" vertical="center"/>
      <protection locked="0"/>
    </xf>
    <xf numFmtId="0" fontId="1"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protection/>
    </xf>
    <xf numFmtId="0" fontId="1" fillId="0" borderId="10" xfId="0" applyFont="1" applyBorder="1" applyAlignment="1" applyProtection="1">
      <alignment horizontal="center" wrapText="1"/>
      <protection/>
    </xf>
    <xf numFmtId="0" fontId="1" fillId="0" borderId="5"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0"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6" xfId="0" applyFont="1" applyBorder="1" applyAlignment="1" applyProtection="1">
      <alignment horizontal="center"/>
      <protection/>
    </xf>
    <xf numFmtId="0" fontId="22" fillId="0" borderId="9" xfId="0" applyFont="1" applyBorder="1" applyAlignment="1" applyProtection="1" quotePrefix="1">
      <alignment horizontal="center"/>
      <protection/>
    </xf>
    <xf numFmtId="0" fontId="22" fillId="0" borderId="0" xfId="0" applyFont="1" applyAlignment="1" applyProtection="1">
      <alignment horizontal="center"/>
      <protection/>
    </xf>
    <xf numFmtId="0" fontId="3" fillId="0" borderId="21" xfId="0" applyFont="1" applyBorder="1" applyAlignment="1" applyProtection="1">
      <alignment horizontal="center" vertical="center" wrapText="1"/>
      <protection/>
    </xf>
    <xf numFmtId="0" fontId="5" fillId="0" borderId="23" xfId="0" applyFont="1" applyBorder="1" applyAlignment="1" applyProtection="1">
      <alignment horizontal="left" vertical="center" wrapText="1"/>
      <protection/>
    </xf>
    <xf numFmtId="0" fontId="5" fillId="0" borderId="10" xfId="0" applyFont="1" applyBorder="1" applyAlignment="1" applyProtection="1">
      <alignment horizontal="center" wrapText="1"/>
      <protection/>
    </xf>
    <xf numFmtId="0" fontId="5" fillId="0" borderId="5" xfId="0" applyFont="1" applyBorder="1" applyAlignment="1" applyProtection="1">
      <alignment horizontal="center" wrapText="1"/>
      <protection/>
    </xf>
    <xf numFmtId="0" fontId="5" fillId="0" borderId="6" xfId="0" applyFont="1" applyBorder="1" applyAlignment="1" applyProtection="1">
      <alignment horizont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7"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2" fillId="0" borderId="10" xfId="0" applyFont="1" applyBorder="1" applyAlignment="1" applyProtection="1">
      <alignment horizontal="center" wrapText="1"/>
      <protection/>
    </xf>
    <xf numFmtId="0" fontId="2" fillId="0" borderId="5" xfId="0" applyFont="1" applyBorder="1" applyAlignment="1" applyProtection="1">
      <alignment horizontal="center"/>
      <protection/>
    </xf>
    <xf numFmtId="0" fontId="2" fillId="0" borderId="6" xfId="0" applyFont="1" applyBorder="1" applyAlignment="1" applyProtection="1">
      <alignment horizontal="center"/>
      <protection/>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6" fillId="0" borderId="5" xfId="0" applyFont="1" applyBorder="1" applyAlignment="1" applyProtection="1">
      <alignment horizontal="center"/>
      <protection/>
    </xf>
    <xf numFmtId="0" fontId="6" fillId="0" borderId="6" xfId="0" applyFont="1" applyBorder="1" applyAlignment="1" applyProtection="1">
      <alignment horizontal="center"/>
      <protection/>
    </xf>
    <xf numFmtId="0" fontId="5" fillId="2" borderId="10"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3" fillId="0" borderId="10"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6" xfId="0" applyFont="1" applyBorder="1" applyAlignment="1" applyProtection="1">
      <alignment horizontal="center"/>
      <protection/>
    </xf>
    <xf numFmtId="0" fontId="7" fillId="0" borderId="10" xfId="0" applyFont="1" applyBorder="1" applyAlignment="1" applyProtection="1">
      <alignment horizontal="center" vertical="top"/>
      <protection/>
    </xf>
    <xf numFmtId="0" fontId="7" fillId="0" borderId="5" xfId="0" applyFont="1" applyBorder="1" applyAlignment="1" applyProtection="1">
      <alignment horizontal="center" vertical="top"/>
      <protection/>
    </xf>
    <xf numFmtId="0" fontId="7" fillId="0" borderId="6" xfId="0" applyFont="1" applyBorder="1" applyAlignment="1" applyProtection="1">
      <alignment horizontal="center" vertical="top"/>
      <protection/>
    </xf>
    <xf numFmtId="0" fontId="3" fillId="0" borderId="10"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2" fillId="0" borderId="10" xfId="0" applyFont="1" applyBorder="1" applyAlignment="1" applyProtection="1">
      <alignment horizontal="center"/>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3" fillId="0" borderId="21" xfId="0" applyFont="1" applyBorder="1" applyAlignment="1" applyProtection="1">
      <alignment horizontal="center"/>
      <protection/>
    </xf>
    <xf numFmtId="0" fontId="1" fillId="0" borderId="1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10"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49" fontId="17" fillId="0" borderId="25" xfId="0" applyNumberFormat="1" applyFont="1" applyBorder="1" applyAlignment="1">
      <alignment horizontal="center" vertical="center" wrapText="1"/>
    </xf>
    <xf numFmtId="49" fontId="17" fillId="0" borderId="26" xfId="0" applyNumberFormat="1" applyFont="1" applyBorder="1" applyAlignment="1">
      <alignment horizontal="center" vertical="center" wrapText="1"/>
    </xf>
    <xf numFmtId="49" fontId="17" fillId="0" borderId="27" xfId="0" applyNumberFormat="1" applyFont="1" applyBorder="1" applyAlignment="1">
      <alignment horizontal="center" vertical="center" wrapText="1"/>
    </xf>
    <xf numFmtId="49" fontId="17" fillId="0" borderId="28"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29"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30" xfId="0" applyFont="1" applyBorder="1" applyAlignment="1">
      <alignment horizontal="center" vertical="center" wrapText="1"/>
    </xf>
    <xf numFmtId="0" fontId="13" fillId="0" borderId="0" xfId="0" applyFont="1" applyBorder="1" applyAlignment="1">
      <alignment/>
    </xf>
    <xf numFmtId="0" fontId="13" fillId="0" borderId="31" xfId="0" applyFont="1" applyBorder="1" applyAlignment="1">
      <alignment/>
    </xf>
    <xf numFmtId="0" fontId="18" fillId="0" borderId="0" xfId="18" applyFont="1" applyBorder="1" applyAlignment="1">
      <alignment horizontal="left" wrapText="1"/>
      <protection/>
    </xf>
    <xf numFmtId="0" fontId="14" fillId="0" borderId="1" xfId="0" applyFont="1" applyBorder="1" applyAlignment="1">
      <alignment horizontal="left" wrapText="1"/>
    </xf>
    <xf numFmtId="0" fontId="14" fillId="0" borderId="32" xfId="0" applyFont="1" applyBorder="1" applyAlignment="1">
      <alignment horizontal="left" wrapText="1"/>
    </xf>
    <xf numFmtId="0" fontId="14" fillId="0" borderId="30" xfId="0" applyFont="1" applyBorder="1" applyAlignment="1">
      <alignment horizontal="left" wrapText="1"/>
    </xf>
    <xf numFmtId="0" fontId="24" fillId="0" borderId="0" xfId="0" applyFont="1" applyAlignment="1">
      <alignment horizontal="left" vertical="top" wrapText="1"/>
    </xf>
    <xf numFmtId="0" fontId="16" fillId="0" borderId="3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Alignment="1">
      <alignment horizontal="center" vertical="center" wrapText="1"/>
    </xf>
    <xf numFmtId="0" fontId="16" fillId="0" borderId="31" xfId="0"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30" xfId="0" applyNumberFormat="1" applyFont="1" applyBorder="1" applyAlignment="1">
      <alignment horizontal="center" vertical="center" wrapText="1"/>
    </xf>
    <xf numFmtId="49" fontId="14" fillId="0" borderId="1" xfId="0" applyNumberFormat="1" applyFont="1" applyBorder="1" applyAlignment="1">
      <alignment vertical="top" wrapText="1"/>
    </xf>
    <xf numFmtId="49" fontId="14" fillId="0" borderId="30" xfId="0" applyNumberFormat="1" applyFont="1" applyBorder="1" applyAlignment="1">
      <alignment vertical="top" wrapText="1"/>
    </xf>
    <xf numFmtId="0" fontId="13" fillId="0" borderId="3" xfId="0" applyFont="1" applyBorder="1" applyAlignment="1">
      <alignment horizontal="left" vertical="center" wrapText="1"/>
    </xf>
    <xf numFmtId="0" fontId="13" fillId="0" borderId="34" xfId="0" applyFont="1" applyBorder="1" applyAlignment="1">
      <alignment horizontal="left" vertical="center" wrapText="1"/>
    </xf>
    <xf numFmtId="0" fontId="13" fillId="0" borderId="29" xfId="0" applyFont="1" applyBorder="1" applyAlignment="1">
      <alignment horizontal="left" vertical="center" wrapText="1"/>
    </xf>
    <xf numFmtId="49" fontId="14" fillId="0" borderId="1" xfId="0" applyNumberFormat="1" applyFont="1" applyBorder="1" applyAlignment="1">
      <alignment horizontal="left" vertical="center" wrapText="1"/>
    </xf>
    <xf numFmtId="49" fontId="14" fillId="0" borderId="30" xfId="0" applyNumberFormat="1" applyFont="1" applyBorder="1" applyAlignment="1">
      <alignment horizontal="left" vertical="center" wrapText="1"/>
    </xf>
    <xf numFmtId="0" fontId="15" fillId="0" borderId="0" xfId="0" applyFont="1" applyBorder="1" applyAlignment="1">
      <alignment horizontal="center"/>
    </xf>
    <xf numFmtId="0" fontId="17" fillId="0" borderId="3" xfId="0" applyFont="1" applyBorder="1" applyAlignment="1">
      <alignment horizontal="center" vertical="center" wrapText="1"/>
    </xf>
    <xf numFmtId="0" fontId="17" fillId="0" borderId="29" xfId="0" applyFont="1" applyBorder="1" applyAlignment="1">
      <alignment horizontal="center" vertical="center" wrapText="1"/>
    </xf>
    <xf numFmtId="0" fontId="24" fillId="0" borderId="0" xfId="0" applyFont="1" applyFill="1" applyBorder="1" applyAlignment="1">
      <alignment horizontal="left" vertical="center" wrapText="1"/>
    </xf>
    <xf numFmtId="0" fontId="24" fillId="0" borderId="0" xfId="0" applyFont="1" applyAlignment="1">
      <alignment horizontal="left" wrapText="1"/>
    </xf>
    <xf numFmtId="0" fontId="24" fillId="0" borderId="11" xfId="0" applyFont="1" applyBorder="1" applyAlignment="1">
      <alignment horizontal="left" wrapText="1"/>
    </xf>
    <xf numFmtId="0" fontId="24" fillId="0" borderId="11" xfId="0" applyFont="1" applyBorder="1" applyAlignment="1">
      <alignment horizontal="left" vertical="center" wrapText="1"/>
    </xf>
    <xf numFmtId="0" fontId="17" fillId="0" borderId="2" xfId="0" applyFont="1" applyBorder="1" applyAlignment="1">
      <alignment horizontal="center" vertical="center" wrapText="1"/>
    </xf>
    <xf numFmtId="0" fontId="30" fillId="0" borderId="35" xfId="0" applyFont="1" applyBorder="1" applyAlignment="1">
      <alignment horizontal="left" wrapText="1"/>
    </xf>
    <xf numFmtId="0" fontId="30" fillId="0" borderId="0" xfId="0" applyFont="1" applyAlignment="1">
      <alignment horizontal="left" wrapText="1"/>
    </xf>
    <xf numFmtId="0" fontId="5" fillId="0" borderId="0" xfId="19" applyFont="1" applyFill="1" applyBorder="1" applyAlignment="1">
      <alignment horizontal="left" vertical="center" wrapText="1"/>
      <protection/>
    </xf>
    <xf numFmtId="0" fontId="1" fillId="0" borderId="0" xfId="19" applyFont="1" applyFill="1" applyBorder="1" applyAlignment="1">
      <alignment horizontal="center" vertical="top" wrapText="1"/>
      <protection/>
    </xf>
    <xf numFmtId="0" fontId="1" fillId="0" borderId="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 fillId="0" borderId="0" xfId="19" applyFont="1" applyFill="1" applyBorder="1" applyAlignment="1">
      <alignment horizontal="left" vertical="top" wrapText="1"/>
      <protection/>
    </xf>
    <xf numFmtId="0" fontId="26" fillId="0" borderId="11" xfId="0" applyFont="1" applyBorder="1" applyAlignment="1">
      <alignment horizontal="left" vertical="center" wrapText="1"/>
    </xf>
    <xf numFmtId="0" fontId="1" fillId="0" borderId="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9" xfId="0" applyFont="1" applyFill="1" applyBorder="1" applyAlignment="1">
      <alignment horizontal="center" vertical="center"/>
    </xf>
    <xf numFmtId="0" fontId="5" fillId="0" borderId="11" xfId="19" applyFont="1" applyFill="1" applyBorder="1" applyAlignment="1">
      <alignment horizontal="center" vertical="center" wrapText="1"/>
      <protection/>
    </xf>
    <xf numFmtId="0" fontId="1" fillId="0" borderId="32" xfId="0" applyFont="1" applyFill="1" applyBorder="1" applyAlignment="1">
      <alignment horizontal="center" vertical="center"/>
    </xf>
    <xf numFmtId="0" fontId="5" fillId="0" borderId="0" xfId="0" applyFont="1" applyBorder="1" applyAlignment="1">
      <alignment horizontal="left" wrapText="1"/>
    </xf>
    <xf numFmtId="0" fontId="5" fillId="0" borderId="11" xfId="0" applyFont="1" applyFill="1" applyBorder="1" applyAlignment="1" applyProtection="1">
      <alignment horizontal="justify" wrapText="1"/>
      <protection locked="0"/>
    </xf>
    <xf numFmtId="0" fontId="5" fillId="0" borderId="11"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5" fillId="0" borderId="11" xfId="0" applyFont="1" applyFill="1" applyBorder="1" applyAlignment="1" applyProtection="1">
      <alignment/>
      <protection locked="0"/>
    </xf>
    <xf numFmtId="0" fontId="4" fillId="0" borderId="11" xfId="0" applyFont="1" applyFill="1" applyBorder="1" applyAlignment="1" applyProtection="1">
      <alignment/>
      <protection locked="0"/>
    </xf>
  </cellXfs>
  <cellStyles count="10">
    <cellStyle name="Normal" xfId="0"/>
    <cellStyle name="Hyperlink" xfId="15"/>
    <cellStyle name="Currency" xfId="16"/>
    <cellStyle name="Currency [0]" xfId="17"/>
    <cellStyle name="Обычный_Шаблон формы №4_2003" xfId="18"/>
    <cellStyle name="Обычный_Шаблон формы №8_2003" xfId="19"/>
    <cellStyle name="Followed Hyperlink" xfId="20"/>
    <cellStyle name="Percent" xfId="21"/>
    <cellStyle name="Comma" xfId="22"/>
    <cellStyle name="Comma [0]"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xdr:row>
      <xdr:rowOff>9525</xdr:rowOff>
    </xdr:from>
    <xdr:to>
      <xdr:col>6</xdr:col>
      <xdr:colOff>0</xdr:colOff>
      <xdr:row>20</xdr:row>
      <xdr:rowOff>9525</xdr:rowOff>
    </xdr:to>
    <xdr:sp>
      <xdr:nvSpPr>
        <xdr:cNvPr id="1" name="Line 1"/>
        <xdr:cNvSpPr>
          <a:spLocks/>
        </xdr:cNvSpPr>
      </xdr:nvSpPr>
      <xdr:spPr>
        <a:xfrm>
          <a:off x="6915150" y="731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22</xdr:row>
      <xdr:rowOff>0</xdr:rowOff>
    </xdr:from>
    <xdr:to>
      <xdr:col>8</xdr:col>
      <xdr:colOff>0</xdr:colOff>
      <xdr:row>22</xdr:row>
      <xdr:rowOff>0</xdr:rowOff>
    </xdr:to>
    <xdr:sp>
      <xdr:nvSpPr>
        <xdr:cNvPr id="2" name="Line 2"/>
        <xdr:cNvSpPr>
          <a:spLocks/>
        </xdr:cNvSpPr>
      </xdr:nvSpPr>
      <xdr:spPr>
        <a:xfrm>
          <a:off x="8477250" y="789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20</xdr:row>
      <xdr:rowOff>9525</xdr:rowOff>
    </xdr:from>
    <xdr:to>
      <xdr:col>6</xdr:col>
      <xdr:colOff>0</xdr:colOff>
      <xdr:row>20</xdr:row>
      <xdr:rowOff>9525</xdr:rowOff>
    </xdr:to>
    <xdr:sp>
      <xdr:nvSpPr>
        <xdr:cNvPr id="3" name="Line 3"/>
        <xdr:cNvSpPr>
          <a:spLocks/>
        </xdr:cNvSpPr>
      </xdr:nvSpPr>
      <xdr:spPr>
        <a:xfrm>
          <a:off x="6915150" y="731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22</xdr:row>
      <xdr:rowOff>0</xdr:rowOff>
    </xdr:from>
    <xdr:to>
      <xdr:col>8</xdr:col>
      <xdr:colOff>0</xdr:colOff>
      <xdr:row>22</xdr:row>
      <xdr:rowOff>0</xdr:rowOff>
    </xdr:to>
    <xdr:sp>
      <xdr:nvSpPr>
        <xdr:cNvPr id="4" name="Line 4"/>
        <xdr:cNvSpPr>
          <a:spLocks/>
        </xdr:cNvSpPr>
      </xdr:nvSpPr>
      <xdr:spPr>
        <a:xfrm>
          <a:off x="8477250" y="7896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26"/>
    <pageSetUpPr fitToPage="1"/>
  </sheetPr>
  <dimension ref="A1:O35"/>
  <sheetViews>
    <sheetView showGridLines="0" zoomScale="90" zoomScaleNormal="90" zoomScaleSheetLayoutView="100" workbookViewId="0" topLeftCell="A1">
      <selection activeCell="D26" sqref="D26:K26"/>
    </sheetView>
  </sheetViews>
  <sheetFormatPr defaultColWidth="9.140625" defaultRowHeight="12.75"/>
  <cols>
    <col min="1" max="5" width="9.140625" style="17" customWidth="1"/>
    <col min="6" max="6" width="13.28125" style="17" customWidth="1"/>
    <col min="7" max="7" width="9.8515625" style="17" customWidth="1"/>
    <col min="8" max="8" width="9.140625" style="17" customWidth="1"/>
    <col min="9" max="9" width="9.00390625" style="17" customWidth="1"/>
    <col min="10" max="10" width="6.7109375" style="17" customWidth="1"/>
    <col min="11" max="13" width="9.140625" style="17" customWidth="1"/>
    <col min="14" max="14" width="11.28125" style="17" customWidth="1"/>
    <col min="15" max="16384" width="9.140625" style="17" customWidth="1"/>
  </cols>
  <sheetData>
    <row r="1" spans="1:2" ht="16.5" thickBot="1">
      <c r="A1" s="88" t="str">
        <f>"f4r-"&amp;VLOOKUP(G6,Коды_отчетных_периодов,2,FALSE)&amp;"-"&amp;I6&amp;"-"&amp;VLOOKUP(D26,Коды_судов,2,FALSE)</f>
        <v>f4r-Y-2009-142</v>
      </c>
      <c r="B1" s="20"/>
    </row>
    <row r="2" spans="4:13" ht="13.5" customHeight="1" thickBot="1">
      <c r="D2" s="128" t="s">
        <v>3</v>
      </c>
      <c r="E2" s="129"/>
      <c r="F2" s="129"/>
      <c r="G2" s="129"/>
      <c r="H2" s="129"/>
      <c r="I2" s="129"/>
      <c r="J2" s="129"/>
      <c r="K2" s="129"/>
      <c r="L2" s="130"/>
      <c r="M2" s="21"/>
    </row>
    <row r="3" spans="5:13" ht="13.5" thickBot="1">
      <c r="E3" s="22"/>
      <c r="F3" s="22"/>
      <c r="G3" s="22"/>
      <c r="H3" s="22"/>
      <c r="I3" s="22"/>
      <c r="J3" s="22"/>
      <c r="K3" s="22"/>
      <c r="L3" s="22"/>
      <c r="M3" s="23"/>
    </row>
    <row r="4" spans="4:13" ht="12.75" customHeight="1">
      <c r="D4" s="131" t="s">
        <v>105</v>
      </c>
      <c r="E4" s="132"/>
      <c r="F4" s="132"/>
      <c r="G4" s="132"/>
      <c r="H4" s="132"/>
      <c r="I4" s="132"/>
      <c r="J4" s="132"/>
      <c r="K4" s="132"/>
      <c r="L4" s="133"/>
      <c r="M4" s="21"/>
    </row>
    <row r="5" spans="2:13" ht="30" customHeight="1">
      <c r="B5" s="65"/>
      <c r="D5" s="134"/>
      <c r="E5" s="135"/>
      <c r="F5" s="135"/>
      <c r="G5" s="135"/>
      <c r="H5" s="135"/>
      <c r="I5" s="135"/>
      <c r="J5" s="135"/>
      <c r="K5" s="135"/>
      <c r="L5" s="126"/>
      <c r="M5" s="21"/>
    </row>
    <row r="6" spans="4:14" ht="13.5" thickBot="1">
      <c r="D6" s="24"/>
      <c r="E6" s="25"/>
      <c r="F6" s="26" t="s">
        <v>4</v>
      </c>
      <c r="G6" s="16">
        <v>12</v>
      </c>
      <c r="H6" s="27" t="s">
        <v>5</v>
      </c>
      <c r="I6" s="16">
        <v>2009</v>
      </c>
      <c r="J6" s="28" t="s">
        <v>6</v>
      </c>
      <c r="K6" s="25"/>
      <c r="L6" s="29"/>
      <c r="M6" s="139" t="str">
        <f>IF(COUNTIF('ФЛК (обязательный)'!A2:A66,"Неверно!")&gt;0,"Ошибки ФЛК!"," ")</f>
        <v> </v>
      </c>
      <c r="N6" s="140"/>
    </row>
    <row r="7" spans="1:12" ht="12.75">
      <c r="A7" s="66"/>
      <c r="E7" s="21"/>
      <c r="F7" s="21"/>
      <c r="G7" s="21"/>
      <c r="H7" s="21"/>
      <c r="I7" s="21"/>
      <c r="J7" s="21"/>
      <c r="K7" s="21"/>
      <c r="L7" s="21"/>
    </row>
    <row r="8" spans="1:9" ht="13.5" thickBot="1">
      <c r="A8" s="23"/>
      <c r="B8" s="23"/>
      <c r="C8" s="23"/>
      <c r="D8" s="23"/>
      <c r="E8" s="23"/>
      <c r="F8" s="23"/>
      <c r="G8" s="23"/>
      <c r="H8" s="23"/>
      <c r="I8" s="23"/>
    </row>
    <row r="9" spans="1:15" ht="13.5" thickBot="1">
      <c r="A9" s="127" t="s">
        <v>7</v>
      </c>
      <c r="B9" s="127"/>
      <c r="C9" s="127"/>
      <c r="D9" s="127" t="s">
        <v>8</v>
      </c>
      <c r="E9" s="127"/>
      <c r="F9" s="127"/>
      <c r="G9" s="127" t="s">
        <v>9</v>
      </c>
      <c r="H9" s="127"/>
      <c r="I9" s="30"/>
      <c r="K9" s="136" t="s">
        <v>67</v>
      </c>
      <c r="L9" s="137"/>
      <c r="M9" s="137"/>
      <c r="N9" s="138"/>
      <c r="O9" s="31"/>
    </row>
    <row r="10" spans="1:14" ht="13.5" customHeight="1" thickBot="1">
      <c r="A10" s="189" t="s">
        <v>10</v>
      </c>
      <c r="B10" s="190"/>
      <c r="C10" s="190"/>
      <c r="D10" s="190"/>
      <c r="E10" s="190"/>
      <c r="F10" s="190"/>
      <c r="G10" s="190"/>
      <c r="H10" s="191"/>
      <c r="I10" s="32"/>
      <c r="K10" s="143" t="s">
        <v>11</v>
      </c>
      <c r="L10" s="144"/>
      <c r="M10" s="144"/>
      <c r="N10" s="145"/>
    </row>
    <row r="11" spans="1:14" ht="13.5" customHeight="1" thickBot="1">
      <c r="A11" s="141" t="s">
        <v>12</v>
      </c>
      <c r="B11" s="141"/>
      <c r="C11" s="141"/>
      <c r="D11" s="146" t="s">
        <v>13</v>
      </c>
      <c r="E11" s="147"/>
      <c r="F11" s="148"/>
      <c r="G11" s="146" t="s">
        <v>14</v>
      </c>
      <c r="H11" s="148"/>
      <c r="I11" s="32"/>
      <c r="K11" s="155" t="s">
        <v>347</v>
      </c>
      <c r="L11" s="156"/>
      <c r="M11" s="156"/>
      <c r="N11" s="157"/>
    </row>
    <row r="12" spans="1:14" ht="13.5" thickBot="1">
      <c r="A12" s="141"/>
      <c r="B12" s="141"/>
      <c r="C12" s="141"/>
      <c r="D12" s="149"/>
      <c r="E12" s="150"/>
      <c r="F12" s="151"/>
      <c r="G12" s="149"/>
      <c r="H12" s="151"/>
      <c r="I12" s="32"/>
      <c r="K12" s="158"/>
      <c r="L12" s="159"/>
      <c r="M12" s="159"/>
      <c r="N12" s="160"/>
    </row>
    <row r="13" spans="1:14" ht="13.5" thickBot="1">
      <c r="A13" s="141"/>
      <c r="B13" s="141"/>
      <c r="C13" s="141"/>
      <c r="D13" s="149"/>
      <c r="E13" s="150"/>
      <c r="F13" s="151"/>
      <c r="G13" s="149"/>
      <c r="H13" s="151"/>
      <c r="I13" s="32"/>
      <c r="K13" s="158"/>
      <c r="L13" s="159"/>
      <c r="M13" s="159"/>
      <c r="N13" s="160"/>
    </row>
    <row r="14" spans="1:14" ht="13.5" customHeight="1" thickBot="1">
      <c r="A14" s="141" t="s">
        <v>15</v>
      </c>
      <c r="B14" s="141"/>
      <c r="C14" s="141"/>
      <c r="D14" s="149"/>
      <c r="E14" s="150"/>
      <c r="F14" s="151"/>
      <c r="G14" s="149"/>
      <c r="H14" s="151"/>
      <c r="I14" s="32"/>
      <c r="K14" s="158"/>
      <c r="L14" s="159"/>
      <c r="M14" s="159"/>
      <c r="N14" s="160"/>
    </row>
    <row r="15" spans="1:14" ht="13.5" thickBot="1">
      <c r="A15" s="141"/>
      <c r="B15" s="141"/>
      <c r="C15" s="141"/>
      <c r="D15" s="152"/>
      <c r="E15" s="153"/>
      <c r="F15" s="154"/>
      <c r="G15" s="152"/>
      <c r="H15" s="154"/>
      <c r="I15" s="32"/>
      <c r="K15" s="158"/>
      <c r="L15" s="159"/>
      <c r="M15" s="159"/>
      <c r="N15" s="160"/>
    </row>
    <row r="16" spans="1:14" ht="21.75" customHeight="1" thickBot="1">
      <c r="A16" s="141" t="s">
        <v>16</v>
      </c>
      <c r="B16" s="141"/>
      <c r="C16" s="141"/>
      <c r="D16" s="141" t="s">
        <v>17</v>
      </c>
      <c r="E16" s="141"/>
      <c r="F16" s="141"/>
      <c r="G16" s="141" t="s">
        <v>18</v>
      </c>
      <c r="H16" s="141"/>
      <c r="I16" s="32"/>
      <c r="K16" s="161"/>
      <c r="L16" s="162"/>
      <c r="M16" s="162"/>
      <c r="N16" s="163"/>
    </row>
    <row r="17" spans="1:14" ht="13.5" customHeight="1" thickBot="1">
      <c r="A17" s="189" t="s">
        <v>19</v>
      </c>
      <c r="B17" s="190"/>
      <c r="C17" s="190"/>
      <c r="D17" s="190"/>
      <c r="E17" s="190"/>
      <c r="F17" s="190"/>
      <c r="G17" s="190"/>
      <c r="H17" s="191"/>
      <c r="I17" s="32"/>
      <c r="K17" s="142"/>
      <c r="L17" s="142"/>
      <c r="M17" s="142"/>
      <c r="N17" s="33"/>
    </row>
    <row r="18" spans="1:14" ht="13.5" customHeight="1" thickBot="1">
      <c r="A18" s="141" t="s">
        <v>20</v>
      </c>
      <c r="B18" s="141"/>
      <c r="C18" s="141"/>
      <c r="D18" s="141" t="s">
        <v>21</v>
      </c>
      <c r="E18" s="141"/>
      <c r="F18" s="141"/>
      <c r="G18" s="141" t="s">
        <v>22</v>
      </c>
      <c r="H18" s="141"/>
      <c r="I18" s="32"/>
      <c r="K18" s="34"/>
      <c r="L18" s="34"/>
      <c r="M18" s="34"/>
      <c r="N18" s="34"/>
    </row>
    <row r="19" spans="1:14" ht="13.5" thickBot="1">
      <c r="A19" s="141"/>
      <c r="B19" s="141"/>
      <c r="C19" s="141"/>
      <c r="D19" s="141"/>
      <c r="E19" s="141"/>
      <c r="F19" s="141"/>
      <c r="G19" s="141"/>
      <c r="H19" s="141"/>
      <c r="I19" s="32"/>
      <c r="K19" s="35"/>
      <c r="M19" s="23"/>
      <c r="N19" s="35"/>
    </row>
    <row r="20" spans="1:14" ht="13.5" thickBot="1">
      <c r="A20" s="141"/>
      <c r="B20" s="141"/>
      <c r="C20" s="141"/>
      <c r="D20" s="141"/>
      <c r="E20" s="141"/>
      <c r="F20" s="141"/>
      <c r="G20" s="141"/>
      <c r="H20" s="141"/>
      <c r="I20" s="32"/>
      <c r="K20" s="23"/>
      <c r="L20" s="23"/>
      <c r="M20" s="23"/>
      <c r="N20" s="23"/>
    </row>
    <row r="21" spans="1:14" ht="13.5" thickBot="1">
      <c r="A21" s="141"/>
      <c r="B21" s="141"/>
      <c r="C21" s="141"/>
      <c r="D21" s="141"/>
      <c r="E21" s="141"/>
      <c r="F21" s="141"/>
      <c r="G21" s="141"/>
      <c r="H21" s="141"/>
      <c r="I21" s="32"/>
      <c r="K21" s="35"/>
      <c r="L21" s="23"/>
      <c r="M21" s="23"/>
      <c r="N21" s="23"/>
    </row>
    <row r="22" spans="1:14" ht="13.5" customHeight="1" thickBot="1">
      <c r="A22" s="141" t="s">
        <v>23</v>
      </c>
      <c r="B22" s="141"/>
      <c r="C22" s="141"/>
      <c r="D22" s="164" t="s">
        <v>24</v>
      </c>
      <c r="E22" s="165"/>
      <c r="F22" s="166"/>
      <c r="G22" s="164" t="s">
        <v>25</v>
      </c>
      <c r="H22" s="166"/>
      <c r="I22" s="32"/>
      <c r="K22" s="23"/>
      <c r="L22" s="23"/>
      <c r="M22" s="23"/>
      <c r="N22" s="23"/>
    </row>
    <row r="23" spans="1:14" ht="13.5" customHeight="1" thickBot="1">
      <c r="A23" s="141"/>
      <c r="B23" s="141"/>
      <c r="C23" s="141"/>
      <c r="D23" s="167" t="s">
        <v>348</v>
      </c>
      <c r="E23" s="168"/>
      <c r="F23" s="169"/>
      <c r="G23" s="167" t="s">
        <v>349</v>
      </c>
      <c r="H23" s="169"/>
      <c r="I23" s="32"/>
      <c r="K23" s="23"/>
      <c r="L23" s="23"/>
      <c r="M23" s="23"/>
      <c r="N23" s="23"/>
    </row>
    <row r="24" spans="1:14" ht="13.5" thickBot="1">
      <c r="A24" s="141"/>
      <c r="B24" s="141"/>
      <c r="C24" s="141"/>
      <c r="D24" s="170"/>
      <c r="E24" s="171"/>
      <c r="F24" s="172"/>
      <c r="G24" s="170"/>
      <c r="H24" s="172"/>
      <c r="I24" s="32"/>
      <c r="K24" s="23"/>
      <c r="L24" s="23"/>
      <c r="M24" s="23"/>
      <c r="N24" s="23"/>
    </row>
    <row r="25" spans="1:15" ht="13.5" thickBot="1">
      <c r="A25" s="32"/>
      <c r="B25" s="32"/>
      <c r="C25" s="32"/>
      <c r="D25" s="32"/>
      <c r="E25" s="32"/>
      <c r="F25" s="32"/>
      <c r="G25" s="32"/>
      <c r="H25" s="32"/>
      <c r="I25" s="32"/>
      <c r="J25" s="23"/>
      <c r="K25" s="36"/>
      <c r="L25" s="36"/>
      <c r="M25" s="36"/>
      <c r="N25" s="36"/>
      <c r="O25" s="23"/>
    </row>
    <row r="26" spans="1:13" ht="24" customHeight="1" thickBot="1">
      <c r="A26" s="173" t="s">
        <v>26</v>
      </c>
      <c r="B26" s="174"/>
      <c r="C26" s="175"/>
      <c r="D26" s="180" t="s">
        <v>257</v>
      </c>
      <c r="E26" s="181"/>
      <c r="F26" s="181"/>
      <c r="G26" s="181"/>
      <c r="H26" s="181"/>
      <c r="I26" s="181"/>
      <c r="J26" s="181"/>
      <c r="K26" s="182"/>
      <c r="M26" s="23"/>
    </row>
    <row r="27" spans="1:11" ht="13.5" thickBot="1">
      <c r="A27" s="136" t="s">
        <v>29</v>
      </c>
      <c r="B27" s="137"/>
      <c r="C27" s="138"/>
      <c r="D27" s="176"/>
      <c r="E27" s="176"/>
      <c r="F27" s="176"/>
      <c r="G27" s="176"/>
      <c r="H27" s="176"/>
      <c r="I27" s="176"/>
      <c r="J27" s="176"/>
      <c r="K27" s="177"/>
    </row>
    <row r="28" spans="1:11" ht="13.5" thickBot="1">
      <c r="A28" s="37"/>
      <c r="B28" s="38"/>
      <c r="C28" s="38"/>
      <c r="D28" s="178"/>
      <c r="E28" s="178"/>
      <c r="F28" s="178"/>
      <c r="G28" s="178"/>
      <c r="H28" s="178"/>
      <c r="I28" s="178"/>
      <c r="J28" s="178"/>
      <c r="K28" s="179"/>
    </row>
    <row r="29" spans="1:11" ht="13.5" thickBot="1">
      <c r="A29" s="183" t="s">
        <v>27</v>
      </c>
      <c r="B29" s="184"/>
      <c r="C29" s="184"/>
      <c r="D29" s="184"/>
      <c r="E29" s="185"/>
      <c r="F29" s="183" t="s">
        <v>28</v>
      </c>
      <c r="G29" s="184"/>
      <c r="H29" s="184"/>
      <c r="I29" s="184"/>
      <c r="J29" s="184"/>
      <c r="K29" s="185"/>
    </row>
    <row r="30" spans="1:11" ht="13.5" thickBot="1">
      <c r="A30" s="186">
        <v>1</v>
      </c>
      <c r="B30" s="187"/>
      <c r="C30" s="187"/>
      <c r="D30" s="187"/>
      <c r="E30" s="188"/>
      <c r="F30" s="186">
        <v>2</v>
      </c>
      <c r="G30" s="187"/>
      <c r="H30" s="187"/>
      <c r="I30" s="187"/>
      <c r="J30" s="187"/>
      <c r="K30" s="188"/>
    </row>
    <row r="31" spans="1:11" ht="13.5" thickBot="1">
      <c r="A31" s="195"/>
      <c r="B31" s="195"/>
      <c r="C31" s="195"/>
      <c r="D31" s="195"/>
      <c r="E31" s="195"/>
      <c r="F31" s="195"/>
      <c r="G31" s="195"/>
      <c r="H31" s="183"/>
      <c r="I31" s="184"/>
      <c r="J31" s="184"/>
      <c r="K31" s="185"/>
    </row>
    <row r="32" spans="1:11" ht="13.5" thickBot="1">
      <c r="A32" s="22"/>
      <c r="B32" s="22"/>
      <c r="C32" s="22"/>
      <c r="D32" s="22"/>
      <c r="E32" s="22"/>
      <c r="F32" s="22"/>
      <c r="G32" s="22"/>
      <c r="H32" s="22"/>
      <c r="I32" s="22"/>
      <c r="J32" s="22"/>
      <c r="K32" s="22"/>
    </row>
    <row r="33" spans="1:11" ht="13.5" thickBot="1">
      <c r="A33" s="192" t="s">
        <v>69</v>
      </c>
      <c r="B33" s="174"/>
      <c r="C33" s="175"/>
      <c r="D33" s="196"/>
      <c r="E33" s="197"/>
      <c r="F33" s="197"/>
      <c r="G33" s="197"/>
      <c r="H33" s="197"/>
      <c r="I33" s="197"/>
      <c r="J33" s="197"/>
      <c r="K33" s="198"/>
    </row>
    <row r="34" spans="1:14" ht="13.5" thickBot="1">
      <c r="A34" s="39"/>
      <c r="B34" s="40"/>
      <c r="C34" s="40"/>
      <c r="D34" s="18"/>
      <c r="E34" s="18"/>
      <c r="F34" s="18"/>
      <c r="G34" s="18"/>
      <c r="H34" s="18"/>
      <c r="I34" s="18"/>
      <c r="J34" s="18"/>
      <c r="K34" s="19"/>
      <c r="L34" s="17" t="s">
        <v>341</v>
      </c>
      <c r="M34" s="35"/>
      <c r="N34" s="110">
        <f ca="1">TODAY()</f>
        <v>40207</v>
      </c>
    </row>
    <row r="35" spans="1:14" ht="16.5" thickBot="1">
      <c r="A35" s="136" t="s">
        <v>29</v>
      </c>
      <c r="B35" s="193"/>
      <c r="C35" s="194"/>
      <c r="D35" s="199"/>
      <c r="E35" s="200"/>
      <c r="F35" s="200"/>
      <c r="G35" s="200"/>
      <c r="H35" s="200"/>
      <c r="I35" s="200"/>
      <c r="J35" s="200"/>
      <c r="K35" s="201"/>
      <c r="L35" s="17" t="s">
        <v>342</v>
      </c>
      <c r="N35" s="98" t="str">
        <f>IF(D26=0," ",VLOOKUP(D26,Коды_судов,2,0))&amp;IF(D26=0," "," р")</f>
        <v>142 р</v>
      </c>
    </row>
  </sheetData>
  <sheetProtection password="EC45" sheet="1" objects="1" scenarios="1"/>
  <mergeCells count="44">
    <mergeCell ref="A10:H10"/>
    <mergeCell ref="A17:H17"/>
    <mergeCell ref="A33:C33"/>
    <mergeCell ref="A35:C35"/>
    <mergeCell ref="A31:C31"/>
    <mergeCell ref="D31:E31"/>
    <mergeCell ref="D33:K33"/>
    <mergeCell ref="D35:K35"/>
    <mergeCell ref="F31:G31"/>
    <mergeCell ref="H31:K31"/>
    <mergeCell ref="A29:E29"/>
    <mergeCell ref="F29:K29"/>
    <mergeCell ref="A30:E30"/>
    <mergeCell ref="F30:K30"/>
    <mergeCell ref="A26:C26"/>
    <mergeCell ref="A27:C27"/>
    <mergeCell ref="D27:K27"/>
    <mergeCell ref="D28:K28"/>
    <mergeCell ref="D26:K26"/>
    <mergeCell ref="A18:C21"/>
    <mergeCell ref="D18:F21"/>
    <mergeCell ref="G18:H21"/>
    <mergeCell ref="A22:C24"/>
    <mergeCell ref="D22:F22"/>
    <mergeCell ref="G22:H22"/>
    <mergeCell ref="D23:F24"/>
    <mergeCell ref="G23:H24"/>
    <mergeCell ref="G16:H16"/>
    <mergeCell ref="K17:M17"/>
    <mergeCell ref="K10:N10"/>
    <mergeCell ref="A11:C13"/>
    <mergeCell ref="D11:F15"/>
    <mergeCell ref="G11:H15"/>
    <mergeCell ref="K11:N16"/>
    <mergeCell ref="A14:C15"/>
    <mergeCell ref="A16:C16"/>
    <mergeCell ref="D16:F16"/>
    <mergeCell ref="D2:L2"/>
    <mergeCell ref="D4:L5"/>
    <mergeCell ref="A9:C9"/>
    <mergeCell ref="D9:F9"/>
    <mergeCell ref="G9:H9"/>
    <mergeCell ref="K9:N9"/>
    <mergeCell ref="M6:N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6:K26">
      <formula1>Наим_УСД</formula1>
    </dataValidation>
  </dataValidations>
  <printOptions/>
  <pageMargins left="0.7874015748031497" right="0.7874015748031497" top="0.7874015748031497" bottom="0.7874015748031497" header="0.7874015748031497" footer="0.7874015748031497"/>
  <pageSetup fitToHeight="1" fitToWidth="1" horizontalDpi="600" verticalDpi="600" orientation="landscape" paperSize="9" scale="96"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2:G31"/>
  <sheetViews>
    <sheetView showGridLines="0" workbookViewId="0" topLeftCell="A1">
      <selection activeCell="D9" sqref="D9:E30"/>
    </sheetView>
  </sheetViews>
  <sheetFormatPr defaultColWidth="9.140625" defaultRowHeight="12.75"/>
  <cols>
    <col min="1" max="1" width="16.7109375" style="2" customWidth="1"/>
    <col min="2" max="2" width="71.28125" style="13" customWidth="1"/>
    <col min="3" max="3" width="4.28125" style="13" customWidth="1"/>
    <col min="4" max="4" width="22.57421875" style="2" customWidth="1"/>
    <col min="5" max="5" width="21.8515625" style="2" customWidth="1"/>
    <col min="6" max="6" width="8.57421875" style="2" customWidth="1"/>
    <col min="7" max="7" width="6.8515625" style="2" customWidth="1"/>
    <col min="8" max="16384" width="9.140625" style="2" customWidth="1"/>
  </cols>
  <sheetData>
    <row r="1" ht="6.75" customHeight="1"/>
    <row r="2" spans="1:5" ht="30.75" customHeight="1">
      <c r="A2" s="210" t="s">
        <v>34</v>
      </c>
      <c r="B2" s="211"/>
      <c r="C2" s="213" t="str">
        <f>IF('Титул ф.4'!D26=0," ",'Титул ф.4'!D26)</f>
        <v>УСД в Республике Татарстан</v>
      </c>
      <c r="D2" s="214"/>
      <c r="E2" s="215"/>
    </row>
    <row r="3" spans="1:5" ht="18" customHeight="1">
      <c r="A3" s="216" t="s">
        <v>35</v>
      </c>
      <c r="B3" s="216"/>
      <c r="C3" s="217" t="s">
        <v>36</v>
      </c>
      <c r="D3" s="218"/>
      <c r="E3" s="100" t="s">
        <v>68</v>
      </c>
    </row>
    <row r="4" spans="1:5" ht="20.25" customHeight="1">
      <c r="A4" s="216"/>
      <c r="B4" s="216"/>
      <c r="C4" s="219" t="s">
        <v>37</v>
      </c>
      <c r="D4" s="220"/>
      <c r="E4" s="100" t="s">
        <v>68</v>
      </c>
    </row>
    <row r="5" spans="1:7" ht="22.5" customHeight="1">
      <c r="A5" s="212" t="s">
        <v>73</v>
      </c>
      <c r="B5" s="212"/>
      <c r="C5" s="212"/>
      <c r="D5" s="212"/>
      <c r="E5" s="212"/>
      <c r="F5" s="3"/>
      <c r="G5" s="3"/>
    </row>
    <row r="6" spans="1:7" s="6" customFormat="1" ht="21" customHeight="1">
      <c r="A6" s="202" t="s">
        <v>38</v>
      </c>
      <c r="B6" s="203"/>
      <c r="C6" s="206" t="s">
        <v>39</v>
      </c>
      <c r="D6" s="208" t="s">
        <v>157</v>
      </c>
      <c r="E6" s="209"/>
      <c r="F6" s="5"/>
      <c r="G6" s="5"/>
    </row>
    <row r="7" spans="1:7" s="6" customFormat="1" ht="10.5">
      <c r="A7" s="204"/>
      <c r="B7" s="205"/>
      <c r="C7" s="207"/>
      <c r="D7" s="7" t="s">
        <v>40</v>
      </c>
      <c r="E7" s="7" t="s">
        <v>41</v>
      </c>
      <c r="F7" s="5"/>
      <c r="G7" s="5"/>
    </row>
    <row r="8" spans="1:7" s="6" customFormat="1" ht="12.75" customHeight="1">
      <c r="A8" s="221" t="s">
        <v>42</v>
      </c>
      <c r="B8" s="222"/>
      <c r="C8" s="8"/>
      <c r="D8" s="7">
        <v>1</v>
      </c>
      <c r="E8" s="7">
        <v>2</v>
      </c>
      <c r="F8" s="5"/>
      <c r="G8" s="5"/>
    </row>
    <row r="9" spans="1:7" s="6" customFormat="1" ht="15" customHeight="1">
      <c r="A9" s="223" t="s">
        <v>43</v>
      </c>
      <c r="B9" s="224"/>
      <c r="C9" s="9">
        <v>1</v>
      </c>
      <c r="D9" s="111">
        <v>241159518</v>
      </c>
      <c r="E9" s="111">
        <v>66881178</v>
      </c>
      <c r="F9" s="5"/>
      <c r="G9" s="5"/>
    </row>
    <row r="10" spans="1:7" s="6" customFormat="1" ht="15" customHeight="1">
      <c r="A10" s="225" t="s">
        <v>71</v>
      </c>
      <c r="B10" s="43" t="s">
        <v>178</v>
      </c>
      <c r="C10" s="9">
        <v>2</v>
      </c>
      <c r="D10" s="111">
        <v>24422830</v>
      </c>
      <c r="E10" s="112">
        <v>26175712</v>
      </c>
      <c r="F10" s="5"/>
      <c r="G10" s="5"/>
    </row>
    <row r="11" spans="1:7" ht="15" customHeight="1">
      <c r="A11" s="226"/>
      <c r="B11" s="43" t="s">
        <v>44</v>
      </c>
      <c r="C11" s="9">
        <v>3</v>
      </c>
      <c r="D11" s="111">
        <v>5205468</v>
      </c>
      <c r="E11" s="112">
        <v>202522</v>
      </c>
      <c r="F11" s="10"/>
      <c r="G11" s="10"/>
    </row>
    <row r="12" spans="1:7" ht="15" customHeight="1">
      <c r="A12" s="226"/>
      <c r="B12" s="43" t="s">
        <v>45</v>
      </c>
      <c r="C12" s="9">
        <v>4</v>
      </c>
      <c r="D12" s="111">
        <v>9508914</v>
      </c>
      <c r="E12" s="112">
        <v>309091</v>
      </c>
      <c r="F12" s="10"/>
      <c r="G12" s="10"/>
    </row>
    <row r="13" spans="1:7" ht="15" customHeight="1">
      <c r="A13" s="226"/>
      <c r="B13" s="43" t="s">
        <v>46</v>
      </c>
      <c r="C13" s="9">
        <v>5</v>
      </c>
      <c r="D13" s="111">
        <v>55516596</v>
      </c>
      <c r="E13" s="112">
        <v>19070381</v>
      </c>
      <c r="F13" s="10"/>
      <c r="G13" s="10"/>
    </row>
    <row r="14" spans="1:7" ht="15" customHeight="1">
      <c r="A14" s="226"/>
      <c r="B14" s="43" t="s">
        <v>47</v>
      </c>
      <c r="C14" s="9">
        <v>6</v>
      </c>
      <c r="D14" s="111">
        <v>13030199</v>
      </c>
      <c r="E14" s="112">
        <v>246387</v>
      </c>
      <c r="F14" s="10"/>
      <c r="G14" s="10"/>
    </row>
    <row r="15" spans="1:7" ht="15" customHeight="1">
      <c r="A15" s="227"/>
      <c r="B15" s="43" t="s">
        <v>48</v>
      </c>
      <c r="C15" s="9">
        <v>7</v>
      </c>
      <c r="D15" s="111">
        <v>133475511</v>
      </c>
      <c r="E15" s="112">
        <v>20877085</v>
      </c>
      <c r="F15" s="10"/>
      <c r="G15" s="10"/>
    </row>
    <row r="16" spans="1:7" ht="32.25" customHeight="1">
      <c r="A16" s="223" t="s">
        <v>156</v>
      </c>
      <c r="B16" s="224"/>
      <c r="C16" s="9">
        <v>8</v>
      </c>
      <c r="D16" s="111">
        <v>67488328</v>
      </c>
      <c r="E16" s="112">
        <v>26094054</v>
      </c>
      <c r="F16" s="10"/>
      <c r="G16" s="10"/>
    </row>
    <row r="17" spans="1:7" ht="35.25" customHeight="1">
      <c r="A17" s="223" t="s">
        <v>49</v>
      </c>
      <c r="B17" s="224"/>
      <c r="C17" s="9">
        <v>9</v>
      </c>
      <c r="D17" s="113">
        <v>0</v>
      </c>
      <c r="E17" s="112">
        <v>85686</v>
      </c>
      <c r="F17" s="10"/>
      <c r="G17" s="10"/>
    </row>
    <row r="18" spans="1:7" ht="15" customHeight="1">
      <c r="A18" s="223" t="s">
        <v>50</v>
      </c>
      <c r="B18" s="224"/>
      <c r="C18" s="9">
        <v>10</v>
      </c>
      <c r="D18" s="111">
        <v>173671190</v>
      </c>
      <c r="E18" s="112">
        <v>40701438</v>
      </c>
      <c r="F18" s="10"/>
      <c r="G18" s="10"/>
    </row>
    <row r="19" spans="1:7" ht="15" customHeight="1">
      <c r="A19" s="225" t="s">
        <v>70</v>
      </c>
      <c r="B19" s="43" t="s">
        <v>178</v>
      </c>
      <c r="C19" s="9">
        <v>11</v>
      </c>
      <c r="D19" s="111">
        <v>20746971</v>
      </c>
      <c r="E19" s="112">
        <v>5174377</v>
      </c>
      <c r="F19" s="10"/>
      <c r="G19" s="10"/>
    </row>
    <row r="20" spans="1:7" ht="15" customHeight="1">
      <c r="A20" s="226"/>
      <c r="B20" s="43" t="s">
        <v>44</v>
      </c>
      <c r="C20" s="9">
        <v>12</v>
      </c>
      <c r="D20" s="111">
        <v>3623680</v>
      </c>
      <c r="E20" s="112">
        <v>202522</v>
      </c>
      <c r="F20" s="10"/>
      <c r="G20" s="10"/>
    </row>
    <row r="21" spans="1:7" ht="15" customHeight="1">
      <c r="A21" s="226"/>
      <c r="B21" s="43" t="s">
        <v>45</v>
      </c>
      <c r="C21" s="9">
        <v>13</v>
      </c>
      <c r="D21" s="111">
        <v>6038000</v>
      </c>
      <c r="E21" s="112">
        <v>228044</v>
      </c>
      <c r="F21" s="10"/>
      <c r="G21" s="10"/>
    </row>
    <row r="22" spans="1:7" ht="15" customHeight="1">
      <c r="A22" s="226"/>
      <c r="B22" s="43" t="s">
        <v>46</v>
      </c>
      <c r="C22" s="9">
        <v>14</v>
      </c>
      <c r="D22" s="111">
        <v>39811328</v>
      </c>
      <c r="E22" s="112">
        <v>15628728</v>
      </c>
      <c r="F22" s="10"/>
      <c r="G22" s="10"/>
    </row>
    <row r="23" spans="1:7" ht="15" customHeight="1">
      <c r="A23" s="226"/>
      <c r="B23" s="43" t="s">
        <v>47</v>
      </c>
      <c r="C23" s="9">
        <v>15</v>
      </c>
      <c r="D23" s="111">
        <v>11269053</v>
      </c>
      <c r="E23" s="112">
        <v>112280</v>
      </c>
      <c r="F23" s="10"/>
      <c r="G23" s="10"/>
    </row>
    <row r="24" spans="1:7" ht="15" customHeight="1">
      <c r="A24" s="227"/>
      <c r="B24" s="43" t="s">
        <v>48</v>
      </c>
      <c r="C24" s="9">
        <v>16</v>
      </c>
      <c r="D24" s="111">
        <v>92182158</v>
      </c>
      <c r="E24" s="112">
        <v>19355487</v>
      </c>
      <c r="F24" s="10"/>
      <c r="G24" s="10"/>
    </row>
    <row r="25" spans="1:7" ht="47.25" customHeight="1">
      <c r="A25" s="228" t="s">
        <v>158</v>
      </c>
      <c r="B25" s="229"/>
      <c r="C25" s="9">
        <v>17</v>
      </c>
      <c r="D25" s="111">
        <v>130902777</v>
      </c>
      <c r="E25" s="112">
        <v>34059088</v>
      </c>
      <c r="F25" s="10"/>
      <c r="G25" s="10"/>
    </row>
    <row r="26" spans="1:7" ht="15" customHeight="1">
      <c r="A26" s="225" t="s">
        <v>51</v>
      </c>
      <c r="B26" s="44" t="s">
        <v>179</v>
      </c>
      <c r="C26" s="9">
        <v>18</v>
      </c>
      <c r="D26" s="111">
        <v>94189663</v>
      </c>
      <c r="E26" s="112">
        <v>9804424</v>
      </c>
      <c r="F26" s="10"/>
      <c r="G26" s="10"/>
    </row>
    <row r="27" spans="1:7" ht="15" customHeight="1">
      <c r="A27" s="226"/>
      <c r="B27" s="43" t="s">
        <v>52</v>
      </c>
      <c r="C27" s="9">
        <v>19</v>
      </c>
      <c r="D27" s="111">
        <v>32966724</v>
      </c>
      <c r="E27" s="112">
        <v>24250464</v>
      </c>
      <c r="F27" s="10"/>
      <c r="G27" s="10"/>
    </row>
    <row r="28" spans="1:7" ht="15" customHeight="1">
      <c r="A28" s="226"/>
      <c r="B28" s="43" t="s">
        <v>53</v>
      </c>
      <c r="C28" s="9">
        <v>20</v>
      </c>
      <c r="D28" s="111">
        <v>3746390</v>
      </c>
      <c r="E28" s="112">
        <v>4200</v>
      </c>
      <c r="F28" s="10"/>
      <c r="G28" s="10"/>
    </row>
    <row r="29" spans="1:7" ht="15" customHeight="1">
      <c r="A29" s="227"/>
      <c r="B29" s="43" t="s">
        <v>54</v>
      </c>
      <c r="C29" s="9">
        <v>21</v>
      </c>
      <c r="D29" s="111">
        <v>0</v>
      </c>
      <c r="E29" s="112">
        <v>0</v>
      </c>
      <c r="F29" s="10"/>
      <c r="G29" s="10"/>
    </row>
    <row r="30" spans="1:7" ht="15" customHeight="1">
      <c r="A30" s="223" t="s">
        <v>55</v>
      </c>
      <c r="B30" s="224"/>
      <c r="C30" s="9">
        <v>22</v>
      </c>
      <c r="D30" s="111">
        <v>34234621</v>
      </c>
      <c r="E30" s="112">
        <v>5735166</v>
      </c>
      <c r="F30" s="10"/>
      <c r="G30" s="10"/>
    </row>
    <row r="31" spans="1:7" ht="12.75">
      <c r="A31" s="2" t="s">
        <v>72</v>
      </c>
      <c r="B31" s="11"/>
      <c r="C31" s="11"/>
      <c r="D31" s="12"/>
      <c r="E31" s="10"/>
      <c r="F31" s="10"/>
      <c r="G31" s="10"/>
    </row>
  </sheetData>
  <sheetProtection/>
  <mergeCells count="19">
    <mergeCell ref="A26:A29"/>
    <mergeCell ref="A30:B30"/>
    <mergeCell ref="A17:B17"/>
    <mergeCell ref="A18:B18"/>
    <mergeCell ref="A19:A24"/>
    <mergeCell ref="A25:B25"/>
    <mergeCell ref="A8:B8"/>
    <mergeCell ref="A9:B9"/>
    <mergeCell ref="A10:A15"/>
    <mergeCell ref="A16:B16"/>
    <mergeCell ref="A6:B7"/>
    <mergeCell ref="C6:C7"/>
    <mergeCell ref="D6:E6"/>
    <mergeCell ref="A2:B2"/>
    <mergeCell ref="A5:E5"/>
    <mergeCell ref="C2:E2"/>
    <mergeCell ref="A3:B4"/>
    <mergeCell ref="C3:D3"/>
    <mergeCell ref="C4:D4"/>
  </mergeCells>
  <conditionalFormatting sqref="D9:E30">
    <cfRule type="cellIs" priority="1" dxfId="0" operator="lessThan" stopIfTrue="1">
      <formula>0</formula>
    </cfRule>
  </conditionalFormatting>
  <printOptions/>
  <pageMargins left="0.7480314960629921" right="0.15748031496062992" top="0.3937007874015748" bottom="0.3937007874015748" header="0" footer="0"/>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6">
    <tabColor indexed="26"/>
    <pageSetUpPr fitToPage="1"/>
  </sheetPr>
  <dimension ref="A1:F35"/>
  <sheetViews>
    <sheetView showGridLines="0" workbookViewId="0" topLeftCell="A16">
      <selection activeCell="H13" sqref="H13"/>
    </sheetView>
  </sheetViews>
  <sheetFormatPr defaultColWidth="9.140625" defaultRowHeight="12.75"/>
  <cols>
    <col min="1" max="1" width="69.8515625" style="2" customWidth="1"/>
    <col min="2" max="2" width="3.8515625" style="50" bestFit="1" customWidth="1"/>
    <col min="3" max="3" width="15.7109375" style="2" customWidth="1"/>
    <col min="4" max="5" width="16.7109375" style="2" customWidth="1"/>
    <col min="6" max="6" width="15.7109375" style="2" customWidth="1"/>
    <col min="7" max="7" width="5.8515625" style="2" customWidth="1"/>
    <col min="8" max="8" width="26.57421875" style="2" customWidth="1"/>
    <col min="9" max="9" width="4.00390625" style="2" customWidth="1"/>
    <col min="10" max="10" width="9.421875" style="2" customWidth="1"/>
    <col min="11" max="16384" width="9.140625" style="2" customWidth="1"/>
  </cols>
  <sheetData>
    <row r="1" s="67" customFormat="1" ht="12.75">
      <c r="B1" s="75"/>
    </row>
    <row r="2" spans="1:6" s="68" customFormat="1" ht="15.75">
      <c r="A2" s="1" t="s">
        <v>34</v>
      </c>
      <c r="B2" s="213" t="str">
        <f>IF('Титул ф.4'!D26=0," ",'Титул ф.4'!D26)</f>
        <v>УСД в Республике Татарстан</v>
      </c>
      <c r="C2" s="214"/>
      <c r="D2" s="214"/>
      <c r="E2" s="214"/>
      <c r="F2" s="215"/>
    </row>
    <row r="3" spans="1:6" ht="15.75" customHeight="1">
      <c r="A3" s="234" t="s">
        <v>98</v>
      </c>
      <c r="B3" s="234"/>
      <c r="C3" s="234"/>
      <c r="D3" s="234"/>
      <c r="E3" s="234"/>
      <c r="F3" s="234"/>
    </row>
    <row r="4" spans="1:6" ht="30" customHeight="1">
      <c r="A4" s="235"/>
      <c r="B4" s="235"/>
      <c r="C4" s="235"/>
      <c r="D4" s="235"/>
      <c r="E4" s="235"/>
      <c r="F4" s="235"/>
    </row>
    <row r="5" spans="1:6" s="6" customFormat="1" ht="21" customHeight="1">
      <c r="A5" s="231" t="s">
        <v>56</v>
      </c>
      <c r="B5" s="231" t="s">
        <v>39</v>
      </c>
      <c r="C5" s="237" t="s">
        <v>57</v>
      </c>
      <c r="D5" s="237"/>
      <c r="E5" s="237"/>
      <c r="F5" s="237"/>
    </row>
    <row r="6" spans="1:6" s="6" customFormat="1" ht="31.5">
      <c r="A6" s="232"/>
      <c r="B6" s="232"/>
      <c r="C6" s="7" t="s">
        <v>58</v>
      </c>
      <c r="D6" s="7" t="s">
        <v>59</v>
      </c>
      <c r="E6" s="7" t="s">
        <v>60</v>
      </c>
      <c r="F6" s="7" t="s">
        <v>61</v>
      </c>
    </row>
    <row r="7" spans="1:6" s="6" customFormat="1" ht="12.75" customHeight="1">
      <c r="A7" s="4" t="s">
        <v>42</v>
      </c>
      <c r="B7" s="7"/>
      <c r="C7" s="7">
        <v>1</v>
      </c>
      <c r="D7" s="7">
        <v>2</v>
      </c>
      <c r="E7" s="7">
        <v>3</v>
      </c>
      <c r="F7" s="7">
        <v>4</v>
      </c>
    </row>
    <row r="8" spans="1:6" s="6" customFormat="1" ht="63">
      <c r="A8" s="92" t="s">
        <v>78</v>
      </c>
      <c r="B8" s="48">
        <v>1</v>
      </c>
      <c r="C8" s="111">
        <v>17820484</v>
      </c>
      <c r="D8" s="111">
        <v>5795609</v>
      </c>
      <c r="E8" s="111">
        <v>11600600</v>
      </c>
      <c r="F8" s="111">
        <v>2379167</v>
      </c>
    </row>
    <row r="9" spans="1:6" s="6" customFormat="1" ht="31.5">
      <c r="A9" s="92" t="s">
        <v>174</v>
      </c>
      <c r="B9" s="48">
        <v>2</v>
      </c>
      <c r="C9" s="111">
        <v>5644800</v>
      </c>
      <c r="D9" s="111">
        <v>147000</v>
      </c>
      <c r="E9" s="111">
        <v>4568300</v>
      </c>
      <c r="F9" s="111">
        <v>183500</v>
      </c>
    </row>
    <row r="10" spans="1:6" ht="31.5">
      <c r="A10" s="92" t="s">
        <v>175</v>
      </c>
      <c r="B10" s="48">
        <v>3</v>
      </c>
      <c r="C10" s="112">
        <v>50000</v>
      </c>
      <c r="D10" s="112">
        <v>0</v>
      </c>
      <c r="E10" s="112">
        <v>0</v>
      </c>
      <c r="F10" s="112">
        <v>0</v>
      </c>
    </row>
    <row r="11" spans="1:6" ht="31.5">
      <c r="A11" s="92" t="s">
        <v>176</v>
      </c>
      <c r="B11" s="48">
        <v>4</v>
      </c>
      <c r="C11" s="112">
        <v>5871284</v>
      </c>
      <c r="D11" s="112">
        <v>0</v>
      </c>
      <c r="E11" s="112">
        <v>4136899</v>
      </c>
      <c r="F11" s="112">
        <v>114350</v>
      </c>
    </row>
    <row r="12" spans="1:6" ht="42.75">
      <c r="A12" s="92" t="s">
        <v>177</v>
      </c>
      <c r="B12" s="48">
        <v>5</v>
      </c>
      <c r="C12" s="112">
        <v>8220798</v>
      </c>
      <c r="D12" s="112">
        <v>2618672</v>
      </c>
      <c r="E12" s="112">
        <v>4919651</v>
      </c>
      <c r="F12" s="112">
        <v>773600</v>
      </c>
    </row>
    <row r="13" spans="1:6" ht="31.5">
      <c r="A13" s="92" t="s">
        <v>325</v>
      </c>
      <c r="B13" s="48">
        <v>6</v>
      </c>
      <c r="C13" s="125">
        <v>37150294</v>
      </c>
      <c r="D13" s="125">
        <v>212276</v>
      </c>
      <c r="E13" s="125">
        <v>29506426.26</v>
      </c>
      <c r="F13" s="125">
        <v>2073946.74</v>
      </c>
    </row>
    <row r="14" spans="1:6" ht="31.5">
      <c r="A14" s="92" t="s">
        <v>326</v>
      </c>
      <c r="B14" s="48">
        <v>7</v>
      </c>
      <c r="C14" s="114">
        <v>0</v>
      </c>
      <c r="D14" s="112">
        <v>89397043</v>
      </c>
      <c r="E14" s="114">
        <v>0</v>
      </c>
      <c r="F14" s="114">
        <v>0</v>
      </c>
    </row>
    <row r="15" ht="7.5" customHeight="1"/>
    <row r="16" spans="1:6" ht="18.75" customHeight="1">
      <c r="A16" s="236" t="s">
        <v>62</v>
      </c>
      <c r="B16" s="236"/>
      <c r="C16" s="236"/>
      <c r="D16" s="236"/>
      <c r="E16" s="236"/>
      <c r="F16" s="14"/>
    </row>
    <row r="17" spans="1:6" ht="24.75" customHeight="1">
      <c r="A17" s="231" t="s">
        <v>159</v>
      </c>
      <c r="B17" s="231" t="s">
        <v>39</v>
      </c>
      <c r="C17" s="208" t="s">
        <v>162</v>
      </c>
      <c r="D17" s="209"/>
      <c r="E17" s="237" t="s">
        <v>164</v>
      </c>
      <c r="F17" s="237"/>
    </row>
    <row r="18" spans="1:6" ht="21" customHeight="1">
      <c r="A18" s="232"/>
      <c r="B18" s="232"/>
      <c r="C18" s="7" t="s">
        <v>63</v>
      </c>
      <c r="D18" s="89" t="s">
        <v>163</v>
      </c>
      <c r="E18" s="7" t="s">
        <v>63</v>
      </c>
      <c r="F18" s="89" t="s">
        <v>163</v>
      </c>
    </row>
    <row r="19" spans="1:6" ht="12.75">
      <c r="A19" s="4" t="s">
        <v>42</v>
      </c>
      <c r="B19" s="15"/>
      <c r="C19" s="7">
        <v>1</v>
      </c>
      <c r="D19" s="7">
        <v>2</v>
      </c>
      <c r="E19" s="7">
        <v>3</v>
      </c>
      <c r="F19" s="7">
        <v>4</v>
      </c>
    </row>
    <row r="20" spans="1:6" ht="15.75">
      <c r="A20" s="93" t="s">
        <v>160</v>
      </c>
      <c r="B20" s="49">
        <v>1</v>
      </c>
      <c r="C20" s="112">
        <v>7</v>
      </c>
      <c r="D20" s="112">
        <v>360000</v>
      </c>
      <c r="E20" s="112">
        <v>2</v>
      </c>
      <c r="F20" s="112">
        <v>50000</v>
      </c>
    </row>
    <row r="21" spans="1:6" ht="15.75">
      <c r="A21" s="93" t="s">
        <v>161</v>
      </c>
      <c r="B21" s="49">
        <v>2</v>
      </c>
      <c r="C21" s="112">
        <v>0</v>
      </c>
      <c r="D21" s="112">
        <v>0</v>
      </c>
      <c r="E21" s="112">
        <v>0</v>
      </c>
      <c r="F21" s="112">
        <v>0</v>
      </c>
    </row>
    <row r="22" spans="1:6" ht="12.75">
      <c r="A22" s="230"/>
      <c r="B22" s="230"/>
      <c r="C22" s="230"/>
      <c r="D22" s="230"/>
      <c r="E22" s="230"/>
      <c r="F22" s="10"/>
    </row>
    <row r="23" spans="1:6" ht="35.25" customHeight="1">
      <c r="A23" s="233" t="s">
        <v>79</v>
      </c>
      <c r="B23" s="233"/>
      <c r="C23" s="233"/>
      <c r="D23" s="233"/>
      <c r="E23" s="10"/>
      <c r="F23" s="10"/>
    </row>
    <row r="24" spans="1:6" ht="45" customHeight="1">
      <c r="A24" s="76" t="s">
        <v>165</v>
      </c>
      <c r="B24" s="77" t="s">
        <v>39</v>
      </c>
      <c r="C24" s="77" t="s">
        <v>87</v>
      </c>
      <c r="D24" s="77" t="s">
        <v>90</v>
      </c>
      <c r="E24" s="10"/>
      <c r="F24" s="10"/>
    </row>
    <row r="25" spans="1:6" s="62" customFormat="1" ht="12" customHeight="1">
      <c r="A25" s="78" t="s">
        <v>42</v>
      </c>
      <c r="B25" s="76"/>
      <c r="C25" s="76">
        <v>1</v>
      </c>
      <c r="D25" s="76">
        <v>2</v>
      </c>
      <c r="E25" s="61"/>
      <c r="F25" s="61"/>
    </row>
    <row r="26" spans="1:6" s="45" customFormat="1" ht="50.25" customHeight="1">
      <c r="A26" s="94" t="s">
        <v>80</v>
      </c>
      <c r="B26" s="70">
        <v>1</v>
      </c>
      <c r="C26" s="112">
        <v>0</v>
      </c>
      <c r="D26" s="112">
        <v>0</v>
      </c>
      <c r="E26" s="46"/>
      <c r="F26" s="46"/>
    </row>
    <row r="27" spans="1:4" s="47" customFormat="1" ht="48" customHeight="1">
      <c r="A27" s="95" t="s">
        <v>81</v>
      </c>
      <c r="B27" s="70">
        <v>2</v>
      </c>
      <c r="C27" s="112">
        <v>6</v>
      </c>
      <c r="D27" s="112">
        <v>1157426</v>
      </c>
    </row>
    <row r="28" s="47" customFormat="1" ht="12.75"/>
    <row r="29" s="47" customFormat="1" ht="23.25" customHeight="1"/>
    <row r="30" s="47" customFormat="1" ht="12.75" customHeight="1"/>
    <row r="31" s="47" customFormat="1" ht="20.25" customHeight="1"/>
    <row r="32" s="47" customFormat="1" ht="12.75"/>
    <row r="33" s="47" customFormat="1" ht="12.75"/>
    <row r="34" s="47" customFormat="1" ht="12.75"/>
    <row r="35" ht="12.75">
      <c r="B35" s="2"/>
    </row>
  </sheetData>
  <sheetProtection/>
  <mergeCells count="12">
    <mergeCell ref="E17:F17"/>
    <mergeCell ref="C17:D17"/>
    <mergeCell ref="B2:F2"/>
    <mergeCell ref="A22:E22"/>
    <mergeCell ref="A5:A6"/>
    <mergeCell ref="A23:D23"/>
    <mergeCell ref="A3:F4"/>
    <mergeCell ref="A16:E16"/>
    <mergeCell ref="B5:B6"/>
    <mergeCell ref="C5:F5"/>
    <mergeCell ref="A17:A18"/>
    <mergeCell ref="B17:B18"/>
  </mergeCells>
  <conditionalFormatting sqref="C20:F21 C26:D27 C8:F14">
    <cfRule type="cellIs" priority="1" dxfId="0" operator="lessThan" stopIfTrue="1">
      <formula>0</formula>
    </cfRule>
  </conditionalFormatting>
  <printOptions/>
  <pageMargins left="0.7480314960629921" right="0.15748031496062992" top="0.3937007874015748" bottom="0.2" header="0" footer="0"/>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codeName="Лист1">
    <tabColor indexed="26"/>
    <pageSetUpPr fitToPage="1"/>
  </sheetPr>
  <dimension ref="A2:K35"/>
  <sheetViews>
    <sheetView showZeros="0" tabSelected="1" workbookViewId="0" topLeftCell="A13">
      <selection activeCell="F29" sqref="F29"/>
    </sheetView>
  </sheetViews>
  <sheetFormatPr defaultColWidth="9.140625" defaultRowHeight="12.75"/>
  <cols>
    <col min="1" max="1" width="46.421875" style="53" customWidth="1"/>
    <col min="2" max="2" width="3.57421875" style="57" customWidth="1"/>
    <col min="3" max="3" width="15.57421875" style="53" customWidth="1"/>
    <col min="4" max="4" width="12.28125" style="53" customWidth="1"/>
    <col min="5" max="5" width="13.00390625" style="53" customWidth="1"/>
    <col min="6" max="6" width="12.8515625" style="53" customWidth="1"/>
    <col min="7" max="7" width="10.8515625" style="53" customWidth="1"/>
    <col min="8" max="8" width="12.57421875" style="53" customWidth="1"/>
    <col min="9" max="9" width="10.421875" style="53" customWidth="1"/>
    <col min="10" max="10" width="12.57421875" style="53" customWidth="1"/>
    <col min="11" max="16384" width="9.140625" style="53" customWidth="1"/>
  </cols>
  <sheetData>
    <row r="1" s="67" customFormat="1" ht="12.75"/>
    <row r="2" spans="1:7" s="68" customFormat="1" ht="25.5" customHeight="1">
      <c r="A2" s="210" t="s">
        <v>34</v>
      </c>
      <c r="B2" s="210"/>
      <c r="C2" s="213" t="str">
        <f>IF('Титул ф.4'!D26=0," ",'Титул ф.4'!D26)</f>
        <v>УСД в Республике Татарстан</v>
      </c>
      <c r="D2" s="214"/>
      <c r="E2" s="214"/>
      <c r="F2" s="214"/>
      <c r="G2" s="215"/>
    </row>
    <row r="3" spans="1:8" ht="20.25" customHeight="1">
      <c r="A3" s="247" t="s">
        <v>88</v>
      </c>
      <c r="B3" s="247"/>
      <c r="C3" s="247"/>
      <c r="D3" s="247"/>
      <c r="E3" s="247"/>
      <c r="F3" s="247"/>
      <c r="G3" s="247"/>
      <c r="H3" s="247"/>
    </row>
    <row r="4" spans="1:11" ht="73.5" customHeight="1">
      <c r="A4" s="70" t="s">
        <v>166</v>
      </c>
      <c r="B4" s="70" t="s">
        <v>89</v>
      </c>
      <c r="C4" s="70" t="s">
        <v>82</v>
      </c>
      <c r="D4" s="70" t="s">
        <v>83</v>
      </c>
      <c r="E4" s="70" t="s">
        <v>84</v>
      </c>
      <c r="F4" s="70" t="s">
        <v>85</v>
      </c>
      <c r="G4" s="70" t="s">
        <v>86</v>
      </c>
      <c r="H4" s="70" t="s">
        <v>102</v>
      </c>
      <c r="I4" s="54"/>
      <c r="J4" s="54"/>
      <c r="K4" s="54"/>
    </row>
    <row r="5" spans="1:9" s="58" customFormat="1" ht="10.5">
      <c r="A5" s="71" t="s">
        <v>42</v>
      </c>
      <c r="B5" s="71"/>
      <c r="C5" s="71">
        <v>1</v>
      </c>
      <c r="D5" s="71">
        <v>2</v>
      </c>
      <c r="E5" s="71">
        <v>3</v>
      </c>
      <c r="F5" s="71">
        <v>4</v>
      </c>
      <c r="G5" s="71">
        <v>5</v>
      </c>
      <c r="H5" s="71">
        <v>6</v>
      </c>
      <c r="I5" s="57"/>
    </row>
    <row r="6" spans="1:11" ht="31.5" customHeight="1">
      <c r="A6" s="96" t="s">
        <v>241</v>
      </c>
      <c r="B6" s="71">
        <v>1</v>
      </c>
      <c r="C6" s="87">
        <v>12011</v>
      </c>
      <c r="D6" s="87">
        <v>24</v>
      </c>
      <c r="E6" s="87">
        <v>1</v>
      </c>
      <c r="F6" s="87">
        <v>3</v>
      </c>
      <c r="G6" s="99">
        <v>0</v>
      </c>
      <c r="H6" s="87">
        <v>0</v>
      </c>
      <c r="I6" s="238" t="s">
        <v>240</v>
      </c>
      <c r="J6" s="239"/>
      <c r="K6" s="239"/>
    </row>
    <row r="7" spans="1:11" ht="30" customHeight="1">
      <c r="A7" s="97" t="s">
        <v>97</v>
      </c>
      <c r="B7" s="71">
        <v>2</v>
      </c>
      <c r="C7" s="124">
        <v>13043035</v>
      </c>
      <c r="D7" s="87">
        <v>86008</v>
      </c>
      <c r="E7" s="87">
        <v>598</v>
      </c>
      <c r="F7" s="87">
        <v>7580</v>
      </c>
      <c r="G7" s="99">
        <v>0</v>
      </c>
      <c r="H7" s="87">
        <v>0</v>
      </c>
      <c r="I7" s="238"/>
      <c r="J7" s="239"/>
      <c r="K7" s="239"/>
    </row>
    <row r="8" spans="1:11" ht="15.75" customHeight="1">
      <c r="A8" s="96" t="s">
        <v>167</v>
      </c>
      <c r="B8" s="71">
        <v>3</v>
      </c>
      <c r="C8" s="124">
        <v>47776</v>
      </c>
      <c r="D8" s="87">
        <v>60</v>
      </c>
      <c r="E8" s="99">
        <v>0</v>
      </c>
      <c r="F8" s="87">
        <v>7</v>
      </c>
      <c r="G8" s="99">
        <v>0</v>
      </c>
      <c r="H8" s="87">
        <v>0</v>
      </c>
      <c r="I8" s="238"/>
      <c r="J8" s="239"/>
      <c r="K8" s="239"/>
    </row>
    <row r="9" spans="1:10" ht="43.5" customHeight="1">
      <c r="A9" s="248" t="s">
        <v>104</v>
      </c>
      <c r="B9" s="248"/>
      <c r="C9" s="248"/>
      <c r="D9" s="248"/>
      <c r="E9" s="248"/>
      <c r="F9" s="248"/>
      <c r="G9" s="248"/>
      <c r="H9" s="63"/>
      <c r="I9" s="63"/>
      <c r="J9" s="63"/>
    </row>
    <row r="10" spans="1:10" ht="12" customHeight="1">
      <c r="A10" s="73" t="s">
        <v>180</v>
      </c>
      <c r="B10" s="69"/>
      <c r="C10" s="69"/>
      <c r="D10" s="69"/>
      <c r="E10" s="72"/>
      <c r="F10" s="72"/>
      <c r="G10" s="72"/>
      <c r="H10" s="63"/>
      <c r="I10" s="63"/>
      <c r="J10" s="63"/>
    </row>
    <row r="11" spans="1:11" ht="15" customHeight="1">
      <c r="A11" s="251" t="s">
        <v>95</v>
      </c>
      <c r="B11" s="244" t="s">
        <v>89</v>
      </c>
      <c r="C11" s="244" t="s">
        <v>168</v>
      </c>
      <c r="D11" s="244" t="s">
        <v>169</v>
      </c>
      <c r="E11" s="244" t="s">
        <v>170</v>
      </c>
      <c r="F11" s="242" t="s">
        <v>171</v>
      </c>
      <c r="G11" s="255"/>
      <c r="H11" s="255"/>
      <c r="I11" s="255"/>
      <c r="J11" s="255"/>
      <c r="K11" s="243"/>
    </row>
    <row r="12" spans="1:11" ht="21.75" customHeight="1">
      <c r="A12" s="252"/>
      <c r="B12" s="245"/>
      <c r="C12" s="245"/>
      <c r="D12" s="245"/>
      <c r="E12" s="245"/>
      <c r="F12" s="242" t="s">
        <v>92</v>
      </c>
      <c r="G12" s="243"/>
      <c r="H12" s="242" t="s">
        <v>93</v>
      </c>
      <c r="I12" s="243"/>
      <c r="J12" s="242" t="s">
        <v>94</v>
      </c>
      <c r="K12" s="243"/>
    </row>
    <row r="13" spans="1:11" ht="61.5" customHeight="1">
      <c r="A13" s="253"/>
      <c r="B13" s="246"/>
      <c r="C13" s="246"/>
      <c r="D13" s="246"/>
      <c r="E13" s="246"/>
      <c r="F13" s="74" t="s">
        <v>103</v>
      </c>
      <c r="G13" s="70" t="s">
        <v>172</v>
      </c>
      <c r="H13" s="74" t="s">
        <v>103</v>
      </c>
      <c r="I13" s="70" t="s">
        <v>172</v>
      </c>
      <c r="J13" s="74" t="s">
        <v>103</v>
      </c>
      <c r="K13" s="70" t="s">
        <v>172</v>
      </c>
    </row>
    <row r="14" spans="1:11" s="58" customFormat="1" ht="10.5" customHeight="1">
      <c r="A14" s="74" t="s">
        <v>42</v>
      </c>
      <c r="B14" s="71"/>
      <c r="C14" s="71">
        <v>1</v>
      </c>
      <c r="D14" s="71">
        <v>2</v>
      </c>
      <c r="E14" s="71">
        <v>3</v>
      </c>
      <c r="F14" s="71">
        <v>4</v>
      </c>
      <c r="G14" s="71">
        <v>5</v>
      </c>
      <c r="H14" s="71">
        <v>6</v>
      </c>
      <c r="I14" s="71">
        <v>7</v>
      </c>
      <c r="J14" s="71">
        <v>8</v>
      </c>
      <c r="K14" s="71">
        <v>9</v>
      </c>
    </row>
    <row r="15" spans="1:11" ht="32.25" customHeight="1">
      <c r="A15" s="96" t="s">
        <v>100</v>
      </c>
      <c r="B15" s="71">
        <v>1</v>
      </c>
      <c r="C15" s="87">
        <v>6</v>
      </c>
      <c r="D15" s="87">
        <v>1</v>
      </c>
      <c r="E15" s="87">
        <v>6702</v>
      </c>
      <c r="F15" s="87">
        <v>0</v>
      </c>
      <c r="G15" s="87">
        <v>0</v>
      </c>
      <c r="H15" s="87">
        <v>1</v>
      </c>
      <c r="I15" s="87">
        <v>6702</v>
      </c>
      <c r="J15" s="87">
        <v>0</v>
      </c>
      <c r="K15" s="87">
        <v>0</v>
      </c>
    </row>
    <row r="16" spans="1:11" ht="47.25" customHeight="1">
      <c r="A16" s="96" t="s">
        <v>106</v>
      </c>
      <c r="B16" s="71">
        <v>2</v>
      </c>
      <c r="C16" s="87">
        <v>85</v>
      </c>
      <c r="D16" s="87">
        <v>15</v>
      </c>
      <c r="E16" s="87">
        <v>42001</v>
      </c>
      <c r="F16" s="87">
        <v>0</v>
      </c>
      <c r="G16" s="87">
        <v>0</v>
      </c>
      <c r="H16" s="87">
        <v>15</v>
      </c>
      <c r="I16" s="87">
        <v>42001</v>
      </c>
      <c r="J16" s="87">
        <v>0</v>
      </c>
      <c r="K16" s="87">
        <v>0</v>
      </c>
    </row>
    <row r="17" spans="1:11" ht="43.5" customHeight="1">
      <c r="A17" s="96" t="s">
        <v>101</v>
      </c>
      <c r="B17" s="71">
        <v>3</v>
      </c>
      <c r="C17" s="87">
        <v>7</v>
      </c>
      <c r="D17" s="87">
        <v>0</v>
      </c>
      <c r="E17" s="87">
        <v>0</v>
      </c>
      <c r="F17" s="87">
        <v>0</v>
      </c>
      <c r="G17" s="87">
        <v>0</v>
      </c>
      <c r="H17" s="87">
        <v>0</v>
      </c>
      <c r="I17" s="87">
        <v>0</v>
      </c>
      <c r="J17" s="87">
        <v>0</v>
      </c>
      <c r="K17" s="87">
        <v>0</v>
      </c>
    </row>
    <row r="18" spans="1:11" ht="30" customHeight="1">
      <c r="A18" s="96" t="s">
        <v>99</v>
      </c>
      <c r="B18" s="71">
        <v>4</v>
      </c>
      <c r="C18" s="87">
        <v>1</v>
      </c>
      <c r="D18" s="87">
        <v>0</v>
      </c>
      <c r="E18" s="87">
        <v>0</v>
      </c>
      <c r="F18" s="87">
        <v>0</v>
      </c>
      <c r="G18" s="87">
        <v>0</v>
      </c>
      <c r="H18" s="87">
        <v>0</v>
      </c>
      <c r="I18" s="87">
        <v>0</v>
      </c>
      <c r="J18" s="87">
        <v>0</v>
      </c>
      <c r="K18" s="87">
        <v>0</v>
      </c>
    </row>
    <row r="19" spans="1:11" ht="12.75">
      <c r="A19" s="90" t="s">
        <v>173</v>
      </c>
      <c r="B19" s="91">
        <v>5</v>
      </c>
      <c r="C19" s="87">
        <v>99</v>
      </c>
      <c r="D19" s="87">
        <v>16</v>
      </c>
      <c r="E19" s="87">
        <v>48703</v>
      </c>
      <c r="F19" s="87">
        <v>0</v>
      </c>
      <c r="G19" s="87">
        <v>0</v>
      </c>
      <c r="H19" s="87">
        <v>16</v>
      </c>
      <c r="I19" s="87">
        <v>48703</v>
      </c>
      <c r="J19" s="87">
        <v>0</v>
      </c>
      <c r="K19" s="87">
        <v>0</v>
      </c>
    </row>
    <row r="20" spans="1:10" ht="25.5" customHeight="1">
      <c r="A20" s="250" t="s">
        <v>91</v>
      </c>
      <c r="B20" s="250"/>
      <c r="C20" s="250"/>
      <c r="D20" s="64"/>
      <c r="E20" s="240" t="s">
        <v>74</v>
      </c>
      <c r="F20" s="257" t="s">
        <v>391</v>
      </c>
      <c r="G20" s="257"/>
      <c r="H20" s="257"/>
      <c r="I20" s="257"/>
      <c r="J20" s="257"/>
    </row>
    <row r="21" spans="1:10" ht="15.75" customHeight="1">
      <c r="A21" s="59" t="s">
        <v>64</v>
      </c>
      <c r="B21" s="52">
        <v>1</v>
      </c>
      <c r="C21" s="79">
        <v>371</v>
      </c>
      <c r="D21" s="60"/>
      <c r="E21" s="240"/>
      <c r="F21" s="241" t="s">
        <v>75</v>
      </c>
      <c r="G21" s="241"/>
      <c r="H21" s="241"/>
      <c r="I21" s="241"/>
      <c r="J21" s="241"/>
    </row>
    <row r="22" spans="1:10" ht="30.75" customHeight="1">
      <c r="A22" s="59" t="s">
        <v>65</v>
      </c>
      <c r="B22" s="52">
        <v>2</v>
      </c>
      <c r="C22" s="79">
        <v>51</v>
      </c>
      <c r="D22" s="60"/>
      <c r="E22" s="249" t="s">
        <v>96</v>
      </c>
      <c r="F22" s="254"/>
      <c r="G22" s="254"/>
      <c r="H22" s="254"/>
      <c r="I22" s="254"/>
      <c r="J22" s="254"/>
    </row>
    <row r="23" spans="2:10" ht="21.75" customHeight="1">
      <c r="B23" s="53"/>
      <c r="C23" s="57"/>
      <c r="D23" s="57"/>
      <c r="E23" s="249"/>
      <c r="F23" s="257" t="s">
        <v>392</v>
      </c>
      <c r="G23" s="257"/>
      <c r="H23" s="257"/>
      <c r="I23" s="257"/>
      <c r="J23" s="257"/>
    </row>
    <row r="24" spans="2:10" ht="12.75" customHeight="1">
      <c r="B24" s="53"/>
      <c r="C24" s="57"/>
      <c r="D24" s="57"/>
      <c r="E24" s="249"/>
      <c r="F24" s="241" t="s">
        <v>75</v>
      </c>
      <c r="G24" s="241"/>
      <c r="H24" s="241"/>
      <c r="I24" s="241"/>
      <c r="J24" s="241"/>
    </row>
    <row r="25" spans="2:11" ht="12.75">
      <c r="B25" s="53"/>
      <c r="C25" s="57"/>
      <c r="D25" s="57"/>
      <c r="F25" s="258" t="s">
        <v>393</v>
      </c>
      <c r="G25" s="258"/>
      <c r="H25" s="259"/>
      <c r="I25" s="260" t="s">
        <v>394</v>
      </c>
      <c r="J25" s="260"/>
      <c r="K25" s="261"/>
    </row>
    <row r="26" spans="2:9" ht="12.75">
      <c r="B26" s="53"/>
      <c r="C26" s="57"/>
      <c r="D26" s="57"/>
      <c r="E26" s="51" t="s">
        <v>76</v>
      </c>
      <c r="F26" s="55" t="s">
        <v>66</v>
      </c>
      <c r="I26" s="55" t="s">
        <v>77</v>
      </c>
    </row>
    <row r="27" spans="2:8" ht="12.75">
      <c r="B27" s="53"/>
      <c r="C27" s="57"/>
      <c r="D27" s="57"/>
      <c r="E27" s="57"/>
      <c r="G27" s="57"/>
      <c r="H27" s="56"/>
    </row>
    <row r="28" spans="2:4" ht="12.75">
      <c r="B28" s="53"/>
      <c r="C28" s="57"/>
      <c r="D28" s="60"/>
    </row>
    <row r="29" ht="12.75">
      <c r="D29" s="60"/>
    </row>
    <row r="30" ht="12.75">
      <c r="D30" s="57"/>
    </row>
    <row r="31" ht="12.75">
      <c r="D31" s="57"/>
    </row>
    <row r="32" ht="12.75">
      <c r="D32" s="57"/>
    </row>
    <row r="33" ht="12.75">
      <c r="D33" s="57"/>
    </row>
    <row r="34" ht="12.75">
      <c r="D34" s="57"/>
    </row>
    <row r="35" ht="12.75">
      <c r="D35" s="57"/>
    </row>
  </sheetData>
  <mergeCells count="23">
    <mergeCell ref="F25:G25"/>
    <mergeCell ref="F24:J24"/>
    <mergeCell ref="E22:E24"/>
    <mergeCell ref="A20:C20"/>
    <mergeCell ref="B11:B13"/>
    <mergeCell ref="A11:A13"/>
    <mergeCell ref="F22:J22"/>
    <mergeCell ref="F23:J23"/>
    <mergeCell ref="F20:J20"/>
    <mergeCell ref="D11:D13"/>
    <mergeCell ref="F11:K11"/>
    <mergeCell ref="A2:B2"/>
    <mergeCell ref="C2:G2"/>
    <mergeCell ref="E11:E13"/>
    <mergeCell ref="A3:H3"/>
    <mergeCell ref="C11:C13"/>
    <mergeCell ref="A9:G9"/>
    <mergeCell ref="I6:K8"/>
    <mergeCell ref="E20:E21"/>
    <mergeCell ref="F21:J21"/>
    <mergeCell ref="J12:K12"/>
    <mergeCell ref="H12:I12"/>
    <mergeCell ref="F12:G12"/>
  </mergeCells>
  <conditionalFormatting sqref="C21:C22 C6:H8 C15:K19">
    <cfRule type="cellIs" priority="1" dxfId="0" operator="lessThan" stopIfTrue="1">
      <formula>0</formula>
    </cfRule>
  </conditionalFormatting>
  <printOptions/>
  <pageMargins left="0.75" right="0.25" top="0.23" bottom="0.51" header="0.19" footer="0.5"/>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codeName="Лист2">
    <tabColor indexed="10"/>
    <pageSetUpPr fitToPage="1"/>
  </sheetPr>
  <dimension ref="A1:D64"/>
  <sheetViews>
    <sheetView workbookViewId="0" topLeftCell="A1">
      <selection activeCell="A1" sqref="A1"/>
    </sheetView>
  </sheetViews>
  <sheetFormatPr defaultColWidth="9.140625" defaultRowHeight="12.75"/>
  <cols>
    <col min="1" max="1" width="10.28125" style="41" customWidth="1"/>
    <col min="2" max="2" width="12.28125" style="41" customWidth="1"/>
    <col min="3" max="3" width="58.421875" style="42" customWidth="1"/>
    <col min="4" max="4" width="56.8515625" style="42" customWidth="1"/>
    <col min="5" max="16384" width="9.140625" style="41" customWidth="1"/>
  </cols>
  <sheetData>
    <row r="1" spans="1:4" s="105" customFormat="1" ht="13.5" thickBot="1">
      <c r="A1" s="104" t="s">
        <v>107</v>
      </c>
      <c r="B1" s="104" t="s">
        <v>108</v>
      </c>
      <c r="C1" s="106" t="s">
        <v>109</v>
      </c>
      <c r="D1" s="106" t="s">
        <v>110</v>
      </c>
    </row>
    <row r="2" spans="1:4" ht="12.75">
      <c r="A2" s="101">
        <f>IF((SUM('Разделы 5, 6, 7'!D15:D15)&lt;=SUM('Разделы 5, 6, 7'!C15:C15)),"","НЕВЕРНО!")</f>
      </c>
      <c r="B2" s="102">
        <v>31009</v>
      </c>
      <c r="C2" s="107" t="s">
        <v>181</v>
      </c>
      <c r="D2" s="107" t="s">
        <v>182</v>
      </c>
    </row>
    <row r="3" spans="1:4" ht="12.75">
      <c r="A3" s="101">
        <f>IF((SUM('Разделы 5, 6, 7'!D16:D16)&lt;=SUM('Разделы 5, 6, 7'!C16:C16)),"","НЕВЕРНО!")</f>
      </c>
      <c r="B3" s="102">
        <v>31009</v>
      </c>
      <c r="C3" s="107" t="s">
        <v>183</v>
      </c>
      <c r="D3" s="107" t="s">
        <v>182</v>
      </c>
    </row>
    <row r="4" spans="1:4" ht="12.75">
      <c r="A4" s="101">
        <f>IF((SUM('Разделы 5, 6, 7'!D17:D17)&lt;=SUM('Разделы 5, 6, 7'!C17:C17)),"","НЕВЕРНО!")</f>
      </c>
      <c r="B4" s="102">
        <v>31009</v>
      </c>
      <c r="C4" s="107" t="s">
        <v>184</v>
      </c>
      <c r="D4" s="107" t="s">
        <v>182</v>
      </c>
    </row>
    <row r="5" spans="1:4" ht="12.75">
      <c r="A5" s="101">
        <f>IF((SUM('Разделы 5, 6, 7'!D18:D18)&lt;=SUM('Разделы 5, 6, 7'!C18:C18)),"","НЕВЕРНО!")</f>
      </c>
      <c r="B5" s="102">
        <v>31009</v>
      </c>
      <c r="C5" s="107" t="s">
        <v>185</v>
      </c>
      <c r="D5" s="107" t="s">
        <v>182</v>
      </c>
    </row>
    <row r="6" spans="1:4" ht="12.75">
      <c r="A6" s="101">
        <f>IF((SUM('Разделы 5, 6, 7'!D19:D19)&lt;=SUM('Разделы 5, 6, 7'!C19:C19)),"","НЕВЕРНО!")</f>
      </c>
      <c r="B6" s="102">
        <v>31009</v>
      </c>
      <c r="C6" s="107" t="s">
        <v>186</v>
      </c>
      <c r="D6" s="107" t="s">
        <v>182</v>
      </c>
    </row>
    <row r="7" spans="1:4" ht="12.75">
      <c r="A7" s="101">
        <f>IF((SUM('Разделы 5, 6, 7'!C19:C19)=SUM('Разделы 5, 6, 7'!C15:C18)),"","НЕВЕРНО!")</f>
      </c>
      <c r="B7" s="102">
        <v>31010</v>
      </c>
      <c r="C7" s="107" t="s">
        <v>187</v>
      </c>
      <c r="D7" s="107" t="s">
        <v>188</v>
      </c>
    </row>
    <row r="8" spans="1:4" ht="12.75">
      <c r="A8" s="101">
        <f>IF((SUM('Разделы 5, 6, 7'!D19:D19)=SUM('Разделы 5, 6, 7'!D15:D18)),"","НЕВЕРНО!")</f>
      </c>
      <c r="B8" s="102">
        <v>31010</v>
      </c>
      <c r="C8" s="107" t="s">
        <v>189</v>
      </c>
      <c r="D8" s="107" t="s">
        <v>188</v>
      </c>
    </row>
    <row r="9" spans="1:4" ht="12.75">
      <c r="A9" s="101">
        <f>IF((SUM('Разделы 5, 6, 7'!E19:E19)=SUM('Разделы 5, 6, 7'!E15:E18)),"","НЕВЕРНО!")</f>
      </c>
      <c r="B9" s="102">
        <v>31010</v>
      </c>
      <c r="C9" s="107" t="s">
        <v>190</v>
      </c>
      <c r="D9" s="107" t="s">
        <v>188</v>
      </c>
    </row>
    <row r="10" spans="1:4" ht="12.75">
      <c r="A10" s="101">
        <f>IF((SUM('Разделы 5, 6, 7'!F19:F19)=SUM('Разделы 5, 6, 7'!F15:F18)),"","НЕВЕРНО!")</f>
      </c>
      <c r="B10" s="102">
        <v>31010</v>
      </c>
      <c r="C10" s="107" t="s">
        <v>191</v>
      </c>
      <c r="D10" s="107" t="s">
        <v>188</v>
      </c>
    </row>
    <row r="11" spans="1:4" ht="12.75">
      <c r="A11" s="101">
        <f>IF((SUM('Разделы 5, 6, 7'!G19:G19)=SUM('Разделы 5, 6, 7'!G15:G18)),"","НЕВЕРНО!")</f>
      </c>
      <c r="B11" s="102">
        <v>31010</v>
      </c>
      <c r="C11" s="107" t="s">
        <v>192</v>
      </c>
      <c r="D11" s="107" t="s">
        <v>188</v>
      </c>
    </row>
    <row r="12" spans="1:4" ht="12.75">
      <c r="A12" s="101">
        <f>IF((SUM('Разделы 5, 6, 7'!H19:H19)=SUM('Разделы 5, 6, 7'!H15:H18)),"","НЕВЕРНО!")</f>
      </c>
      <c r="B12" s="102">
        <v>31010</v>
      </c>
      <c r="C12" s="107" t="s">
        <v>193</v>
      </c>
      <c r="D12" s="107" t="s">
        <v>188</v>
      </c>
    </row>
    <row r="13" spans="1:4" ht="12.75">
      <c r="A13" s="101">
        <f>IF((SUM('Разделы 5, 6, 7'!I19:I19)=SUM('Разделы 5, 6, 7'!I15:I18)),"","НЕВЕРНО!")</f>
      </c>
      <c r="B13" s="102">
        <v>31010</v>
      </c>
      <c r="C13" s="107" t="s">
        <v>194</v>
      </c>
      <c r="D13" s="107" t="s">
        <v>188</v>
      </c>
    </row>
    <row r="14" spans="1:4" ht="12.75">
      <c r="A14" s="101">
        <f>IF((SUM('Разделы 5, 6, 7'!J19:J19)=SUM('Разделы 5, 6, 7'!J15:J18)),"","НЕВЕРНО!")</f>
      </c>
      <c r="B14" s="102">
        <v>31010</v>
      </c>
      <c r="C14" s="107" t="s">
        <v>195</v>
      </c>
      <c r="D14" s="107" t="s">
        <v>188</v>
      </c>
    </row>
    <row r="15" spans="1:4" ht="12.75">
      <c r="A15" s="101">
        <f>IF((SUM('Разделы 5, 6, 7'!K19:K19)=SUM('Разделы 5, 6, 7'!K15:K18)),"","НЕВЕРНО!")</f>
      </c>
      <c r="B15" s="102">
        <v>31010</v>
      </c>
      <c r="C15" s="107" t="s">
        <v>196</v>
      </c>
      <c r="D15" s="107" t="s">
        <v>188</v>
      </c>
    </row>
    <row r="16" spans="1:4" ht="25.5">
      <c r="A16" s="101">
        <f>IF(((SUM('Разделы 5, 6, 7'!F7:F7)=0)*(SUM('Разделы 5, 6, 7'!F8:F8)=0))+((SUM('Разделы 5, 6, 7'!F7:F7)&gt;0)*(SUM('Разделы 5, 6, 7'!F8:F8)&gt;0)),"","НЕВЕРНО!")</f>
      </c>
      <c r="B16" s="102">
        <v>31011</v>
      </c>
      <c r="C16" s="107" t="s">
        <v>197</v>
      </c>
      <c r="D16" s="107" t="s">
        <v>198</v>
      </c>
    </row>
    <row r="17" spans="1:4" ht="25.5">
      <c r="A17" s="101">
        <f>IF(((SUM('Разделы 5, 6, 7'!G7:G7)=0)*(SUM('Разделы 5, 6, 7'!G8:G8)=0))+((SUM('Разделы 5, 6, 7'!G7:G7)&gt;0)*(SUM('Разделы 5, 6, 7'!G8:G8)&gt;0)),"","НЕВЕРНО!")</f>
      </c>
      <c r="B17" s="102">
        <v>31011</v>
      </c>
      <c r="C17" s="107" t="s">
        <v>199</v>
      </c>
      <c r="D17" s="107" t="s">
        <v>198</v>
      </c>
    </row>
    <row r="18" spans="1:4" ht="25.5">
      <c r="A18" s="101">
        <f>IF(((SUM('Разделы 5, 6, 7'!H7:H7)=0)*(SUM('Разделы 5, 6, 7'!H8:H8)=0))+((SUM('Разделы 5, 6, 7'!H7:H7)&gt;0)*(SUM('Разделы 5, 6, 7'!H8:H8)&gt;0)),"","НЕВЕРНО!")</f>
      </c>
      <c r="B18" s="102">
        <v>31011</v>
      </c>
      <c r="C18" s="107" t="s">
        <v>200</v>
      </c>
      <c r="D18" s="107" t="s">
        <v>198</v>
      </c>
    </row>
    <row r="19" spans="1:4" ht="25.5">
      <c r="A19" s="101">
        <f>IF(((SUM('Разделы 5, 6, 7'!C7:C7)=0)*(SUM('Разделы 5, 6, 7'!C8:C8)=0))+((SUM('Разделы 5, 6, 7'!C7:C7)&gt;0)*(SUM('Разделы 5, 6, 7'!C8:C8)&gt;0)),"","НЕВЕРНО!")</f>
      </c>
      <c r="B19" s="102">
        <v>31012</v>
      </c>
      <c r="C19" s="107" t="s">
        <v>201</v>
      </c>
      <c r="D19" s="107" t="s">
        <v>198</v>
      </c>
    </row>
    <row r="20" spans="1:4" ht="25.5">
      <c r="A20" s="101">
        <f>IF(((SUM('Разделы 5, 6, 7'!D7:D7)=0)*(SUM('Разделы 5, 6, 7'!D8:D8)=0))+((SUM('Разделы 5, 6, 7'!D7:D7)&gt;0)*(SUM('Разделы 5, 6, 7'!D8:D8)&gt;0)),"","НЕВЕРНО!")</f>
      </c>
      <c r="B20" s="102">
        <v>31012</v>
      </c>
      <c r="C20" s="107" t="s">
        <v>202</v>
      </c>
      <c r="D20" s="107" t="s">
        <v>198</v>
      </c>
    </row>
    <row r="21" spans="1:4" ht="25.5">
      <c r="A21" s="101">
        <f>IF(((SUM('Разделы 2, 3, 4'!E20:E20)=0)*(SUM('Разделы 2, 3, 4'!F20:F20)=0))+((SUM('Разделы 2, 3, 4'!E20:E20)&gt;0)*(SUM('Разделы 2, 3, 4'!F20:F20)&gt;0)),"","НЕВЕРНО!")</f>
      </c>
      <c r="B21" s="102">
        <v>31013</v>
      </c>
      <c r="C21" s="107" t="s">
        <v>203</v>
      </c>
      <c r="D21" s="107" t="s">
        <v>204</v>
      </c>
    </row>
    <row r="22" spans="1:4" ht="25.5">
      <c r="A22" s="101">
        <f>IF(((SUM('Разделы 2, 3, 4'!E21:E21)=0)*(SUM('Разделы 2, 3, 4'!F21:F21)=0))+((SUM('Разделы 2, 3, 4'!E21:E21)&gt;0)*(SUM('Разделы 2, 3, 4'!F21:F21)&gt;0)),"","НЕВЕРНО!")</f>
      </c>
      <c r="B22" s="102">
        <v>31013</v>
      </c>
      <c r="C22" s="107" t="s">
        <v>205</v>
      </c>
      <c r="D22" s="107" t="s">
        <v>204</v>
      </c>
    </row>
    <row r="23" spans="1:4" ht="12.75">
      <c r="A23" s="101">
        <f>IF((SUM('Разделы 5, 6, 7'!C21:C21)&gt;0),"","НЕВЕРНО!")</f>
      </c>
      <c r="B23" s="102">
        <v>31015</v>
      </c>
      <c r="C23" s="107" t="s">
        <v>111</v>
      </c>
      <c r="D23" s="107" t="s">
        <v>112</v>
      </c>
    </row>
    <row r="24" spans="1:4" ht="12.75">
      <c r="A24" s="101">
        <f>IF((SUM('Разделы 5, 6, 7'!C22:C22)&gt;0),"","НЕВЕРНО!")</f>
      </c>
      <c r="B24" s="102">
        <v>31015</v>
      </c>
      <c r="C24" s="107" t="s">
        <v>113</v>
      </c>
      <c r="D24" s="107" t="s">
        <v>112</v>
      </c>
    </row>
    <row r="25" spans="1:4" ht="25.5">
      <c r="A25" s="101">
        <f>IF((SUM('Разделы 5, 6, 7'!E8:E8)=0),"","НЕВЕРНО!")</f>
      </c>
      <c r="B25" s="102">
        <v>31016</v>
      </c>
      <c r="C25" s="107" t="s">
        <v>206</v>
      </c>
      <c r="D25" s="107" t="s">
        <v>207</v>
      </c>
    </row>
    <row r="26" spans="1:4" ht="25.5">
      <c r="A26" s="101">
        <f>IF((SUM('Раздел 1'!D18:D18)=SUM('Раздел 1'!D19:D24)),"","НЕВЕРНО!")</f>
      </c>
      <c r="B26" s="102">
        <v>31017</v>
      </c>
      <c r="C26" s="107" t="s">
        <v>114</v>
      </c>
      <c r="D26" s="107" t="s">
        <v>208</v>
      </c>
    </row>
    <row r="27" spans="1:4" ht="25.5">
      <c r="A27" s="101">
        <f>IF((SUM('Раздел 1'!E18:E18)=SUM('Раздел 1'!E19:E24)),"","НЕВЕРНО!")</f>
      </c>
      <c r="B27" s="102">
        <v>31017</v>
      </c>
      <c r="C27" s="107" t="s">
        <v>115</v>
      </c>
      <c r="D27" s="107" t="s">
        <v>208</v>
      </c>
    </row>
    <row r="28" spans="1:4" ht="12.75">
      <c r="A28" s="101">
        <f>IF((SUM('Раздел 1'!D25:D25)=SUM('Раздел 1'!D26:D29)),"","НЕВЕРНО!")</f>
      </c>
      <c r="B28" s="102">
        <v>31019</v>
      </c>
      <c r="C28" s="107" t="s">
        <v>119</v>
      </c>
      <c r="D28" s="107" t="s">
        <v>209</v>
      </c>
    </row>
    <row r="29" spans="1:4" ht="12.75">
      <c r="A29" s="101">
        <f>IF((SUM('Раздел 1'!E25:E25)=SUM('Раздел 1'!E26:E29)),"","НЕВЕРНО!")</f>
      </c>
      <c r="B29" s="102">
        <v>31019</v>
      </c>
      <c r="C29" s="107" t="s">
        <v>120</v>
      </c>
      <c r="D29" s="107" t="s">
        <v>209</v>
      </c>
    </row>
    <row r="30" spans="1:4" ht="12.75">
      <c r="A30" s="101">
        <f>IF((SUM('Разделы 2, 3, 4'!C8:F14)&gt;0),"","НЕВЕРНО!")</f>
      </c>
      <c r="B30" s="102">
        <v>31021</v>
      </c>
      <c r="C30" s="107" t="s">
        <v>121</v>
      </c>
      <c r="D30" s="107" t="s">
        <v>122</v>
      </c>
    </row>
    <row r="31" spans="1:4" ht="12.75">
      <c r="A31" s="101">
        <f>IF((SUM('Разделы 2, 3, 4'!C14:C14)=0),"","НЕВЕРНО!")</f>
      </c>
      <c r="B31" s="102">
        <v>31022</v>
      </c>
      <c r="C31" s="107" t="s">
        <v>123</v>
      </c>
      <c r="D31" s="107" t="s">
        <v>124</v>
      </c>
    </row>
    <row r="32" spans="1:4" ht="25.5">
      <c r="A32" s="101">
        <f>IF((SUM('Разделы 2, 3, 4'!E14:E14)=0),"","НЕВЕРНО!")</f>
      </c>
      <c r="B32" s="102">
        <v>31023</v>
      </c>
      <c r="C32" s="107" t="s">
        <v>125</v>
      </c>
      <c r="D32" s="107" t="s">
        <v>126</v>
      </c>
    </row>
    <row r="33" spans="1:4" ht="25.5">
      <c r="A33" s="101">
        <f>IF((SUM('Разделы 2, 3, 4'!F14:F14)=0),"","НЕВЕРНО!")</f>
      </c>
      <c r="B33" s="102">
        <v>31023</v>
      </c>
      <c r="C33" s="107" t="s">
        <v>127</v>
      </c>
      <c r="D33" s="107" t="s">
        <v>126</v>
      </c>
    </row>
    <row r="34" spans="1:4" ht="25.5">
      <c r="A34" s="101">
        <f>IF(((SUM('Разделы 2, 3, 4'!C20:C20)=0)*(SUM('Разделы 2, 3, 4'!D20:D20)=0))+((SUM('Разделы 2, 3, 4'!C20:C20)&gt;0)*(SUM('Разделы 2, 3, 4'!D20:D20)&gt;0)),"","НЕВЕРНО!")</f>
      </c>
      <c r="B34" s="102">
        <v>31024</v>
      </c>
      <c r="C34" s="107" t="s">
        <v>210</v>
      </c>
      <c r="D34" s="107" t="s">
        <v>211</v>
      </c>
    </row>
    <row r="35" spans="1:4" ht="25.5">
      <c r="A35" s="101">
        <f>IF(((SUM('Разделы 2, 3, 4'!C21:C21)=0)*(SUM('Разделы 2, 3, 4'!D21:D21)=0))+((SUM('Разделы 2, 3, 4'!C21:C21)&gt;0)*(SUM('Разделы 2, 3, 4'!D21:D21)&gt;0)),"","НЕВЕРНО!")</f>
      </c>
      <c r="B35" s="102">
        <v>31024</v>
      </c>
      <c r="C35" s="107" t="s">
        <v>212</v>
      </c>
      <c r="D35" s="107" t="s">
        <v>211</v>
      </c>
    </row>
    <row r="36" spans="1:4" ht="12.75">
      <c r="A36" s="101">
        <f>IF((SUM('Раздел 1'!D9:D9)=SUM('Раздел 1'!D10:D15)),"","НЕВЕРНО!")</f>
      </c>
      <c r="B36" s="102">
        <v>31025</v>
      </c>
      <c r="C36" s="107" t="s">
        <v>128</v>
      </c>
      <c r="D36" s="107" t="s">
        <v>213</v>
      </c>
    </row>
    <row r="37" spans="1:4" ht="12.75">
      <c r="A37" s="101">
        <f>IF((SUM('Раздел 1'!E9:E9)=SUM('Раздел 1'!E10:E15)),"","НЕВЕРНО!")</f>
      </c>
      <c r="B37" s="102">
        <v>31025</v>
      </c>
      <c r="C37" s="107" t="s">
        <v>129</v>
      </c>
      <c r="D37" s="107" t="s">
        <v>213</v>
      </c>
    </row>
    <row r="38" spans="1:4" ht="12.75">
      <c r="A38" s="101">
        <f>IF((SUM('Раздел 1'!D9:D9)=SUM('Раздел 1'!D16:D18)),"","НЕВЕРНО!")</f>
      </c>
      <c r="B38" s="102">
        <v>31026</v>
      </c>
      <c r="C38" s="107" t="s">
        <v>130</v>
      </c>
      <c r="D38" s="107" t="s">
        <v>131</v>
      </c>
    </row>
    <row r="39" spans="1:4" ht="12.75">
      <c r="A39" s="101">
        <f>IF((SUM('Раздел 1'!E9:E9)=SUM('Раздел 1'!E16:E18)),"","НЕВЕРНО!")</f>
      </c>
      <c r="B39" s="102">
        <v>31026</v>
      </c>
      <c r="C39" s="107" t="s">
        <v>132</v>
      </c>
      <c r="D39" s="107" t="s">
        <v>131</v>
      </c>
    </row>
    <row r="40" spans="1:4" ht="12.75">
      <c r="A40" s="101">
        <f>IF((SUM('Разделы 2, 3, 4'!C20:C20)&gt;=SUM('Разделы 2, 3, 4'!E20:E20)),"","НЕВЕРНО!")</f>
      </c>
      <c r="B40" s="102">
        <v>31033</v>
      </c>
      <c r="C40" s="107" t="s">
        <v>214</v>
      </c>
      <c r="D40" s="107" t="s">
        <v>215</v>
      </c>
    </row>
    <row r="41" spans="1:4" ht="12.75">
      <c r="A41" s="101">
        <f>IF((SUM('Разделы 2, 3, 4'!C21:C21)&gt;=SUM('Разделы 2, 3, 4'!E21:E21)),"","НЕВЕРНО!")</f>
      </c>
      <c r="B41" s="102">
        <v>31033</v>
      </c>
      <c r="C41" s="107" t="s">
        <v>216</v>
      </c>
      <c r="D41" s="107" t="s">
        <v>215</v>
      </c>
    </row>
    <row r="42" spans="1:4" ht="25.5">
      <c r="A42" s="101">
        <f>IF(((SUM('Разделы 2, 3, 4'!C26:C26)=0)*(SUM('Разделы 2, 3, 4'!D26:D26)=0))+((SUM('Разделы 2, 3, 4'!C26:C26)&gt;0)*(SUM('Разделы 2, 3, 4'!D26:D26)&gt;0)),"","НЕВЕРНО!")</f>
      </c>
      <c r="B42" s="102">
        <v>31034</v>
      </c>
      <c r="C42" s="107" t="s">
        <v>133</v>
      </c>
      <c r="D42" s="107" t="s">
        <v>134</v>
      </c>
    </row>
    <row r="43" spans="1:4" ht="25.5">
      <c r="A43" s="101">
        <f>IF(((SUM('Разделы 2, 3, 4'!C27:C27)=0)*(SUM('Разделы 2, 3, 4'!D27:D27)=0))+((SUM('Разделы 2, 3, 4'!C27:C27)&gt;0)*(SUM('Разделы 2, 3, 4'!D27:D27)&gt;0)),"","НЕВЕРНО!")</f>
      </c>
      <c r="B43" s="102">
        <v>31034</v>
      </c>
      <c r="C43" s="107" t="s">
        <v>135</v>
      </c>
      <c r="D43" s="107" t="s">
        <v>134</v>
      </c>
    </row>
    <row r="44" spans="1:4" ht="25.5">
      <c r="A44" s="101">
        <f>IF(((SUM('Разделы 5, 6, 7'!C6:C6)=0)*(SUM('Разделы 5, 6, 7'!C7:C7)=0))+((SUM('Разделы 5, 6, 7'!C6:C6)&gt;0)*(SUM('Разделы 5, 6, 7'!C7:C7)&gt;0)),"","НЕВЕРНО!")</f>
      </c>
      <c r="B44" s="102">
        <v>31035</v>
      </c>
      <c r="C44" s="107" t="s">
        <v>136</v>
      </c>
      <c r="D44" s="107" t="s">
        <v>137</v>
      </c>
    </row>
    <row r="45" spans="1:4" ht="25.5">
      <c r="A45" s="101">
        <f>IF(((SUM('Разделы 5, 6, 7'!D6:D6)=0)*(SUM('Разделы 5, 6, 7'!D7:D7)=0))+((SUM('Разделы 5, 6, 7'!D6:D6)&gt;0)*(SUM('Разделы 5, 6, 7'!D7:D7)&gt;0)),"","НЕВЕРНО!")</f>
      </c>
      <c r="B45" s="102">
        <v>31035</v>
      </c>
      <c r="C45" s="107" t="s">
        <v>138</v>
      </c>
      <c r="D45" s="107" t="s">
        <v>137</v>
      </c>
    </row>
    <row r="46" spans="1:4" ht="25.5">
      <c r="A46" s="101">
        <f>IF(((SUM('Разделы 5, 6, 7'!E6:E6)=0)*(SUM('Разделы 5, 6, 7'!E7:E7)=0))+((SUM('Разделы 5, 6, 7'!E6:E6)&gt;0)*(SUM('Разделы 5, 6, 7'!E7:E7)&gt;0)),"","НЕВЕРНО!")</f>
      </c>
      <c r="B46" s="102">
        <v>31035</v>
      </c>
      <c r="C46" s="107" t="s">
        <v>139</v>
      </c>
      <c r="D46" s="107" t="s">
        <v>137</v>
      </c>
    </row>
    <row r="47" spans="1:4" ht="25.5">
      <c r="A47" s="101">
        <f>IF(((SUM('Разделы 5, 6, 7'!F6:F6)=0)*(SUM('Разделы 5, 6, 7'!F7:F7)=0))+((SUM('Разделы 5, 6, 7'!F6:F6)&gt;0)*(SUM('Разделы 5, 6, 7'!F7:F7)&gt;0)),"","НЕВЕРНО!")</f>
      </c>
      <c r="B47" s="102">
        <v>31035</v>
      </c>
      <c r="C47" s="107" t="s">
        <v>140</v>
      </c>
      <c r="D47" s="107" t="s">
        <v>137</v>
      </c>
    </row>
    <row r="48" spans="1:4" ht="25.5">
      <c r="A48" s="101">
        <f>IF(((SUM('Разделы 5, 6, 7'!G6:G6)=0)*(SUM('Разделы 5, 6, 7'!G7:G7)=0))+((SUM('Разделы 5, 6, 7'!G6:G6)&gt;0)*(SUM('Разделы 5, 6, 7'!G7:G7)&gt;0)),"","НЕВЕРНО!")</f>
      </c>
      <c r="B48" s="102">
        <v>31035</v>
      </c>
      <c r="C48" s="107" t="s">
        <v>141</v>
      </c>
      <c r="D48" s="107" t="s">
        <v>137</v>
      </c>
    </row>
    <row r="49" spans="1:4" ht="25.5">
      <c r="A49" s="101">
        <f>IF(((SUM('Разделы 5, 6, 7'!H6:H6)=0)*(SUM('Разделы 5, 6, 7'!H7:H7)=0))+((SUM('Разделы 5, 6, 7'!H6:H6)&gt;0)*(SUM('Разделы 5, 6, 7'!H7:H7)&gt;0)),"","НЕВЕРНО!")</f>
      </c>
      <c r="B49" s="102">
        <v>31035</v>
      </c>
      <c r="C49" s="107" t="s">
        <v>142</v>
      </c>
      <c r="D49" s="107" t="s">
        <v>137</v>
      </c>
    </row>
    <row r="50" spans="1:4" ht="25.5">
      <c r="A50" s="101">
        <f>IF(((SUM('Разделы 5, 6, 7'!D15:D15)=0)*(SUM('Разделы 5, 6, 7'!E15:E15)=0))+((SUM('Разделы 5, 6, 7'!D15:D15)&gt;0)*(SUM('Разделы 5, 6, 7'!E15:E15)&gt;0)),"","НЕВЕРНО!")</f>
      </c>
      <c r="B50" s="102">
        <v>31036</v>
      </c>
      <c r="C50" s="107" t="s">
        <v>217</v>
      </c>
      <c r="D50" s="107" t="s">
        <v>218</v>
      </c>
    </row>
    <row r="51" spans="1:4" ht="25.5">
      <c r="A51" s="101">
        <f>IF(((SUM('Разделы 5, 6, 7'!D16:D16)=0)*(SUM('Разделы 5, 6, 7'!E16:E16)=0))+((SUM('Разделы 5, 6, 7'!D16:D16)&gt;0)*(SUM('Разделы 5, 6, 7'!E16:E16)&gt;0)),"","НЕВЕРНО!")</f>
      </c>
      <c r="B51" s="102">
        <v>31036</v>
      </c>
      <c r="C51" s="107" t="s">
        <v>219</v>
      </c>
      <c r="D51" s="107" t="s">
        <v>218</v>
      </c>
    </row>
    <row r="52" spans="1:4" ht="25.5">
      <c r="A52" s="101">
        <f>IF(((SUM('Разделы 5, 6, 7'!D17:D17)=0)*(SUM('Разделы 5, 6, 7'!E17:E17)=0))+((SUM('Разделы 5, 6, 7'!D17:D17)&gt;0)*(SUM('Разделы 5, 6, 7'!E17:E17)&gt;0)),"","НЕВЕРНО!")</f>
      </c>
      <c r="B52" s="102">
        <v>31036</v>
      </c>
      <c r="C52" s="107" t="s">
        <v>220</v>
      </c>
      <c r="D52" s="107" t="s">
        <v>218</v>
      </c>
    </row>
    <row r="53" spans="1:4" ht="25.5">
      <c r="A53" s="101">
        <f>IF(((SUM('Разделы 5, 6, 7'!D18:D18)=0)*(SUM('Разделы 5, 6, 7'!E18:E18)=0))+((SUM('Разделы 5, 6, 7'!D18:D18)&gt;0)*(SUM('Разделы 5, 6, 7'!E18:E18)&gt;0)),"","НЕВЕРНО!")</f>
      </c>
      <c r="B53" s="102">
        <v>31036</v>
      </c>
      <c r="C53" s="107" t="s">
        <v>221</v>
      </c>
      <c r="D53" s="107" t="s">
        <v>218</v>
      </c>
    </row>
    <row r="54" spans="1:4" ht="25.5">
      <c r="A54" s="101">
        <f>IF((SUM('Разделы 5, 6, 7'!E15:E15)=SUM('Разделы 5, 6, 7'!G15:G15)+SUM('Разделы 5, 6, 7'!I15:I15)+SUM('Разделы 5, 6, 7'!K15:K15)),"","НЕВЕРНО!")</f>
      </c>
      <c r="B54" s="102">
        <v>31037</v>
      </c>
      <c r="C54" s="107" t="s">
        <v>224</v>
      </c>
      <c r="D54" s="107" t="s">
        <v>223</v>
      </c>
    </row>
    <row r="55" spans="1:4" ht="25.5">
      <c r="A55" s="101">
        <f>IF((SUM('Разделы 5, 6, 7'!E16:E16)=SUM('Разделы 5, 6, 7'!G16:G16)+SUM('Разделы 5, 6, 7'!I16:I16)+SUM('Разделы 5, 6, 7'!K16:K16)),"","НЕВЕРНО!")</f>
      </c>
      <c r="B55" s="102">
        <v>31037</v>
      </c>
      <c r="C55" s="107" t="s">
        <v>225</v>
      </c>
      <c r="D55" s="107" t="s">
        <v>223</v>
      </c>
    </row>
    <row r="56" spans="1:4" ht="25.5">
      <c r="A56" s="101">
        <f>IF((SUM('Разделы 5, 6, 7'!E17:E17)=SUM('Разделы 5, 6, 7'!G17:G17)+SUM('Разделы 5, 6, 7'!I17:I17)+SUM('Разделы 5, 6, 7'!K17:K17)),"","НЕВЕРНО!")</f>
      </c>
      <c r="B56" s="102">
        <v>31037</v>
      </c>
      <c r="C56" s="107" t="s">
        <v>226</v>
      </c>
      <c r="D56" s="107" t="s">
        <v>223</v>
      </c>
    </row>
    <row r="57" spans="1:4" ht="25.5">
      <c r="A57" s="101">
        <f>IF((SUM('Разделы 5, 6, 7'!E18:E18)=SUM('Разделы 5, 6, 7'!G18:G18)+SUM('Разделы 5, 6, 7'!I18:I18)+SUM('Разделы 5, 6, 7'!K18:K18)),"","НЕВЕРНО!")</f>
      </c>
      <c r="B57" s="102">
        <v>31037</v>
      </c>
      <c r="C57" s="107" t="s">
        <v>222</v>
      </c>
      <c r="D57" s="107" t="s">
        <v>223</v>
      </c>
    </row>
    <row r="58" spans="1:4" ht="12.75">
      <c r="A58" s="101">
        <f>IF((SUM('Разделы 5, 6, 7'!G6:G6)=0),"","НЕВЕРНО!")</f>
      </c>
      <c r="B58" s="102">
        <v>31038</v>
      </c>
      <c r="C58" s="107" t="s">
        <v>143</v>
      </c>
      <c r="D58" s="107" t="s">
        <v>144</v>
      </c>
    </row>
    <row r="59" spans="1:4" ht="12.75">
      <c r="A59" s="101">
        <f>IF((SUM('Разделы 5, 6, 7'!G7:G7)=0),"","НЕВЕРНО!")</f>
      </c>
      <c r="B59" s="102">
        <v>31038</v>
      </c>
      <c r="C59" s="107" t="s">
        <v>145</v>
      </c>
      <c r="D59" s="107" t="s">
        <v>144</v>
      </c>
    </row>
    <row r="60" spans="1:4" ht="12.75">
      <c r="A60" s="101">
        <f>IF((SUM('Разделы 5, 6, 7'!G8:G8)=0),"","НЕВЕРНО!")</f>
      </c>
      <c r="B60" s="102">
        <v>31038</v>
      </c>
      <c r="C60" s="107" t="s">
        <v>227</v>
      </c>
      <c r="D60" s="107" t="s">
        <v>144</v>
      </c>
    </row>
    <row r="61" spans="1:4" ht="25.5">
      <c r="A61" s="101">
        <f>IF((SUM('Разделы 5, 6, 7'!D15:D15)&gt;=SUM('Разделы 5, 6, 7'!F15:F15)+SUM('Разделы 5, 6, 7'!H15:H15)+SUM('Разделы 5, 6, 7'!J15:J15)),"","НЕВЕРНО!")</f>
      </c>
      <c r="B61" s="102">
        <v>31039</v>
      </c>
      <c r="C61" s="107" t="s">
        <v>228</v>
      </c>
      <c r="D61" s="107" t="s">
        <v>155</v>
      </c>
    </row>
    <row r="62" spans="1:4" ht="25.5">
      <c r="A62" s="101">
        <f>IF((SUM('Разделы 5, 6, 7'!D16:D16)&gt;=SUM('Разделы 5, 6, 7'!F16:F16)+SUM('Разделы 5, 6, 7'!H16:H16)+SUM('Разделы 5, 6, 7'!J16:J16)),"","НЕВЕРНО!")</f>
      </c>
      <c r="B62" s="102">
        <v>31039</v>
      </c>
      <c r="C62" s="107" t="s">
        <v>229</v>
      </c>
      <c r="D62" s="107" t="s">
        <v>155</v>
      </c>
    </row>
    <row r="63" spans="1:4" ht="25.5">
      <c r="A63" s="101">
        <f>IF((SUM('Разделы 5, 6, 7'!D17:D17)&gt;=SUM('Разделы 5, 6, 7'!F17:F17)+SUM('Разделы 5, 6, 7'!H17:H17)+SUM('Разделы 5, 6, 7'!J17:J17)),"","НЕВЕРНО!")</f>
      </c>
      <c r="B63" s="102">
        <v>31039</v>
      </c>
      <c r="C63" s="107" t="s">
        <v>230</v>
      </c>
      <c r="D63" s="107" t="s">
        <v>155</v>
      </c>
    </row>
    <row r="64" spans="1:4" ht="25.5">
      <c r="A64" s="101">
        <f>IF((SUM('Разделы 5, 6, 7'!D18:D18)&gt;=SUM('Разделы 5, 6, 7'!F18:F18)+SUM('Разделы 5, 6, 7'!H18:H18)+SUM('Разделы 5, 6, 7'!J18:J18)),"","НЕВЕРНО!")</f>
      </c>
      <c r="B64" s="102">
        <v>31039</v>
      </c>
      <c r="C64" s="107" t="s">
        <v>231</v>
      </c>
      <c r="D64" s="107" t="s">
        <v>155</v>
      </c>
    </row>
  </sheetData>
  <sheetProtection password="EC45" sheet="1" objects="1" scenarios="1"/>
  <printOptions/>
  <pageMargins left="0.75" right="0.75" top="1" bottom="1" header="0.5" footer="0.5"/>
  <pageSetup fitToHeight="5"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codeName="Лист3">
    <tabColor indexed="47"/>
    <pageSetUpPr fitToPage="1"/>
  </sheetPr>
  <dimension ref="A1:E59"/>
  <sheetViews>
    <sheetView workbookViewId="0" topLeftCell="A1">
      <pane ySplit="1" topLeftCell="BM2" activePane="bottomLeft" state="frozen"/>
      <selection pane="topLeft" activeCell="A1" sqref="A1"/>
      <selection pane="bottomLeft" activeCell="E50" sqref="E50"/>
    </sheetView>
  </sheetViews>
  <sheetFormatPr defaultColWidth="9.140625" defaultRowHeight="12.75"/>
  <cols>
    <col min="1" max="1" width="11.28125" style="41" customWidth="1"/>
    <col min="2" max="2" width="12.8515625" style="41" customWidth="1"/>
    <col min="3" max="3" width="29.8515625" style="42" customWidth="1"/>
    <col min="4" max="4" width="58.421875" style="42" customWidth="1"/>
    <col min="5" max="5" width="27.140625" style="42" customWidth="1"/>
    <col min="6" max="11" width="9.140625" style="41" customWidth="1"/>
    <col min="12" max="12" width="8.8515625" style="41" customWidth="1"/>
    <col min="13" max="13" width="9.140625" style="41" hidden="1" customWidth="1"/>
    <col min="14" max="14" width="0.42578125" style="41" customWidth="1"/>
    <col min="15" max="16384" width="9.140625" style="41" customWidth="1"/>
  </cols>
  <sheetData>
    <row r="1" spans="1:5" s="80" customFormat="1" ht="21" customHeight="1">
      <c r="A1" s="81" t="s">
        <v>107</v>
      </c>
      <c r="B1" s="81" t="s">
        <v>108</v>
      </c>
      <c r="C1" s="81" t="s">
        <v>109</v>
      </c>
      <c r="D1" s="81" t="s">
        <v>110</v>
      </c>
      <c r="E1" s="81" t="s">
        <v>154</v>
      </c>
    </row>
    <row r="2" spans="1:5" ht="38.25">
      <c r="A2" s="103">
        <f>IF((SUM('Разделы 2, 3, 4'!D26:D26)&lt;=1000000),"","Неверно!")</f>
      </c>
      <c r="B2" s="102">
        <v>31004</v>
      </c>
      <c r="C2" s="107" t="s">
        <v>232</v>
      </c>
      <c r="D2" s="107" t="s">
        <v>233</v>
      </c>
      <c r="E2" s="82"/>
    </row>
    <row r="3" spans="1:5" ht="89.25">
      <c r="A3" s="103" t="str">
        <f>IF((SUM('Разделы 2, 3, 4'!D27:D27)&lt;=1000000),"","Неверно!")</f>
        <v>Неверно!</v>
      </c>
      <c r="B3" s="102">
        <v>31004</v>
      </c>
      <c r="C3" s="107" t="s">
        <v>234</v>
      </c>
      <c r="D3" s="107" t="s">
        <v>233</v>
      </c>
      <c r="E3" s="122" t="s">
        <v>385</v>
      </c>
    </row>
    <row r="4" spans="1:5" ht="25.5">
      <c r="A4" s="103">
        <f>IF((SUM('Разделы 2, 3, 4'!F20:F20)&lt;=1000000),"","Неверно!")</f>
      </c>
      <c r="B4" s="102">
        <v>31005</v>
      </c>
      <c r="C4" s="107" t="s">
        <v>235</v>
      </c>
      <c r="D4" s="107" t="s">
        <v>236</v>
      </c>
      <c r="E4" s="82"/>
    </row>
    <row r="5" spans="1:5" ht="25.5">
      <c r="A5" s="103">
        <f>IF((SUM('Разделы 2, 3, 4'!F21:F21)&lt;=1000000),"","Неверно!")</f>
      </c>
      <c r="B5" s="102">
        <v>31005</v>
      </c>
      <c r="C5" s="107" t="s">
        <v>237</v>
      </c>
      <c r="D5" s="107" t="s">
        <v>236</v>
      </c>
      <c r="E5" s="82"/>
    </row>
    <row r="6" spans="1:5" ht="25.5">
      <c r="A6" s="103">
        <f>IF((SUM('Разделы 2, 3, 4'!D20:D20)&lt;=1000000),"","Неверно!")</f>
      </c>
      <c r="B6" s="102">
        <v>31006</v>
      </c>
      <c r="C6" s="107" t="s">
        <v>238</v>
      </c>
      <c r="D6" s="107" t="s">
        <v>236</v>
      </c>
      <c r="E6" s="82"/>
    </row>
    <row r="7" spans="1:5" ht="25.5">
      <c r="A7" s="103">
        <f>IF((SUM('Разделы 2, 3, 4'!D21:D21)&lt;=1000000),"","Неверно!")</f>
      </c>
      <c r="B7" s="102">
        <v>31006</v>
      </c>
      <c r="C7" s="107" t="s">
        <v>239</v>
      </c>
      <c r="D7" s="107" t="s">
        <v>236</v>
      </c>
      <c r="E7" s="82"/>
    </row>
    <row r="8" spans="1:5" ht="38.25">
      <c r="A8" s="103" t="str">
        <f>IF((SUM('Разделы 2, 3, 4'!C8:C8)&lt;=10000000),"","Неверно!")</f>
        <v>Неверно!</v>
      </c>
      <c r="B8" s="102">
        <v>31007</v>
      </c>
      <c r="C8" s="107" t="s">
        <v>352</v>
      </c>
      <c r="D8" s="107" t="s">
        <v>353</v>
      </c>
      <c r="E8" s="82" t="s">
        <v>389</v>
      </c>
    </row>
    <row r="9" spans="1:5" ht="38.25">
      <c r="A9" s="103">
        <f>IF((SUM('Разделы 2, 3, 4'!C9:C9)&lt;=10000000),"","Неверно!")</f>
      </c>
      <c r="B9" s="102">
        <v>31007</v>
      </c>
      <c r="C9" s="107" t="s">
        <v>354</v>
      </c>
      <c r="D9" s="107" t="s">
        <v>353</v>
      </c>
      <c r="E9" s="82"/>
    </row>
    <row r="10" spans="1:5" ht="38.25">
      <c r="A10" s="103">
        <f>IF((SUM('Разделы 2, 3, 4'!C10:C10)&lt;=10000000),"","Неверно!")</f>
      </c>
      <c r="B10" s="102">
        <v>31007</v>
      </c>
      <c r="C10" s="107" t="s">
        <v>355</v>
      </c>
      <c r="D10" s="107" t="s">
        <v>353</v>
      </c>
      <c r="E10" s="82"/>
    </row>
    <row r="11" spans="1:5" ht="38.25">
      <c r="A11" s="103">
        <f>IF((SUM('Разделы 2, 3, 4'!C11:C11)&lt;=10000000),"","Неверно!")</f>
      </c>
      <c r="B11" s="102">
        <v>31007</v>
      </c>
      <c r="C11" s="107" t="s">
        <v>356</v>
      </c>
      <c r="D11" s="107" t="s">
        <v>353</v>
      </c>
      <c r="E11" s="82"/>
    </row>
    <row r="12" spans="1:5" ht="38.25">
      <c r="A12" s="103">
        <f>IF((SUM('Разделы 2, 3, 4'!C12:C12)&lt;=10000000),"","Неверно!")</f>
      </c>
      <c r="B12" s="102">
        <v>31007</v>
      </c>
      <c r="C12" s="107" t="s">
        <v>357</v>
      </c>
      <c r="D12" s="107" t="s">
        <v>353</v>
      </c>
      <c r="E12" s="82"/>
    </row>
    <row r="13" spans="1:5" ht="38.25">
      <c r="A13" s="103" t="str">
        <f>IF((SUM('Разделы 2, 3, 4'!C13:C13)&lt;=10000000),"","Неверно!")</f>
        <v>Неверно!</v>
      </c>
      <c r="B13" s="102">
        <v>31007</v>
      </c>
      <c r="C13" s="107" t="s">
        <v>358</v>
      </c>
      <c r="D13" s="107" t="s">
        <v>353</v>
      </c>
      <c r="E13" s="82" t="s">
        <v>386</v>
      </c>
    </row>
    <row r="14" spans="1:5" ht="38.25">
      <c r="A14" s="103">
        <f>IF((SUM('Разделы 2, 3, 4'!C14:C14)&lt;=10000000),"","Неверно!")</f>
      </c>
      <c r="B14" s="102">
        <v>31007</v>
      </c>
      <c r="C14" s="107" t="s">
        <v>359</v>
      </c>
      <c r="D14" s="107" t="s">
        <v>353</v>
      </c>
      <c r="E14" s="82"/>
    </row>
    <row r="15" spans="1:5" ht="38.25">
      <c r="A15" s="103">
        <f>IF((SUM('Разделы 2, 3, 4'!D8:D8)&lt;=10000000),"","Неверно!")</f>
      </c>
      <c r="B15" s="102">
        <v>31007</v>
      </c>
      <c r="C15" s="107" t="s">
        <v>360</v>
      </c>
      <c r="D15" s="107" t="s">
        <v>353</v>
      </c>
      <c r="E15" s="82"/>
    </row>
    <row r="16" spans="1:5" ht="38.25">
      <c r="A16" s="103">
        <f>IF((SUM('Разделы 2, 3, 4'!D9:D9)&lt;=10000000),"","Неверно!")</f>
      </c>
      <c r="B16" s="102">
        <v>31007</v>
      </c>
      <c r="C16" s="107" t="s">
        <v>361</v>
      </c>
      <c r="D16" s="107" t="s">
        <v>353</v>
      </c>
      <c r="E16" s="82"/>
    </row>
    <row r="17" spans="1:5" ht="38.25">
      <c r="A17" s="103">
        <f>IF((SUM('Разделы 2, 3, 4'!D10:D10)&lt;=10000000),"","Неверно!")</f>
      </c>
      <c r="B17" s="102">
        <v>31007</v>
      </c>
      <c r="C17" s="107" t="s">
        <v>362</v>
      </c>
      <c r="D17" s="107" t="s">
        <v>353</v>
      </c>
      <c r="E17" s="82"/>
    </row>
    <row r="18" spans="1:5" ht="38.25">
      <c r="A18" s="103">
        <f>IF((SUM('Разделы 2, 3, 4'!D11:D11)&lt;=10000000),"","Неверно!")</f>
      </c>
      <c r="B18" s="102">
        <v>31007</v>
      </c>
      <c r="C18" s="107" t="s">
        <v>363</v>
      </c>
      <c r="D18" s="107" t="s">
        <v>353</v>
      </c>
      <c r="E18" s="82"/>
    </row>
    <row r="19" spans="1:5" ht="38.25">
      <c r="A19" s="103">
        <f>IF((SUM('Разделы 2, 3, 4'!D12:D12)&lt;=10000000),"","Неверно!")</f>
      </c>
      <c r="B19" s="102">
        <v>31007</v>
      </c>
      <c r="C19" s="107" t="s">
        <v>364</v>
      </c>
      <c r="D19" s="107" t="s">
        <v>353</v>
      </c>
      <c r="E19" s="82"/>
    </row>
    <row r="20" spans="1:5" ht="38.25">
      <c r="A20" s="103">
        <f>IF((SUM('Разделы 2, 3, 4'!D13:D13)&lt;=10000000),"","Неверно!")</f>
      </c>
      <c r="B20" s="102">
        <v>31007</v>
      </c>
      <c r="C20" s="107" t="s">
        <v>365</v>
      </c>
      <c r="D20" s="107" t="s">
        <v>353</v>
      </c>
      <c r="E20" s="82"/>
    </row>
    <row r="21" spans="1:5" ht="38.25">
      <c r="A21" s="103" t="str">
        <f>IF((SUM('Разделы 2, 3, 4'!D14:D14)&lt;=10000000),"","Неверно!")</f>
        <v>Неверно!</v>
      </c>
      <c r="B21" s="102">
        <v>31007</v>
      </c>
      <c r="C21" s="107" t="s">
        <v>366</v>
      </c>
      <c r="D21" s="107" t="s">
        <v>353</v>
      </c>
      <c r="E21" s="82" t="s">
        <v>389</v>
      </c>
    </row>
    <row r="22" spans="1:5" ht="38.25">
      <c r="A22" s="103" t="str">
        <f>IF((SUM('Разделы 2, 3, 4'!E8:E8)&lt;=10000000),"","Неверно!")</f>
        <v>Неверно!</v>
      </c>
      <c r="B22" s="102">
        <v>31007</v>
      </c>
      <c r="C22" s="107" t="s">
        <v>367</v>
      </c>
      <c r="D22" s="107" t="s">
        <v>353</v>
      </c>
      <c r="E22" s="82" t="s">
        <v>389</v>
      </c>
    </row>
    <row r="23" spans="1:5" ht="38.25">
      <c r="A23" s="103">
        <f>IF((SUM('Разделы 2, 3, 4'!E9:E9)&lt;=10000000),"","Неверно!")</f>
      </c>
      <c r="B23" s="102">
        <v>31007</v>
      </c>
      <c r="C23" s="107" t="s">
        <v>368</v>
      </c>
      <c r="D23" s="107" t="s">
        <v>353</v>
      </c>
      <c r="E23" s="82"/>
    </row>
    <row r="24" spans="1:5" ht="38.25">
      <c r="A24" s="103">
        <f>IF((SUM('Разделы 2, 3, 4'!E10:E10)&lt;=10000000),"","Неверно!")</f>
      </c>
      <c r="B24" s="102">
        <v>31007</v>
      </c>
      <c r="C24" s="107" t="s">
        <v>369</v>
      </c>
      <c r="D24" s="107" t="s">
        <v>353</v>
      </c>
      <c r="E24" s="82"/>
    </row>
    <row r="25" spans="1:5" ht="38.25">
      <c r="A25" s="103">
        <f>IF((SUM('Разделы 2, 3, 4'!E11:E11)&lt;=10000000),"","Неверно!")</f>
      </c>
      <c r="B25" s="102">
        <v>31007</v>
      </c>
      <c r="C25" s="107" t="s">
        <v>370</v>
      </c>
      <c r="D25" s="107" t="s">
        <v>353</v>
      </c>
      <c r="E25" s="82"/>
    </row>
    <row r="26" spans="1:5" ht="38.25">
      <c r="A26" s="103">
        <f>IF((SUM('Разделы 2, 3, 4'!E12:E12)&lt;=10000000),"","Неверно!")</f>
      </c>
      <c r="B26" s="102">
        <v>31007</v>
      </c>
      <c r="C26" s="107" t="s">
        <v>371</v>
      </c>
      <c r="D26" s="107" t="s">
        <v>353</v>
      </c>
      <c r="E26" s="82"/>
    </row>
    <row r="27" spans="1:5" ht="38.25">
      <c r="A27" s="103" t="str">
        <f>IF((SUM('Разделы 2, 3, 4'!E13:E13)&lt;=10000000),"","Неверно!")</f>
        <v>Неверно!</v>
      </c>
      <c r="B27" s="102">
        <v>31007</v>
      </c>
      <c r="C27" s="107" t="s">
        <v>372</v>
      </c>
      <c r="D27" s="107" t="s">
        <v>353</v>
      </c>
      <c r="E27" s="82" t="s">
        <v>389</v>
      </c>
    </row>
    <row r="28" spans="1:5" ht="38.25">
      <c r="A28" s="103">
        <f>IF((SUM('Разделы 2, 3, 4'!E14:E14)&lt;=10000000),"","Неверно!")</f>
      </c>
      <c r="B28" s="102">
        <v>31007</v>
      </c>
      <c r="C28" s="107" t="s">
        <v>373</v>
      </c>
      <c r="D28" s="107" t="s">
        <v>353</v>
      </c>
      <c r="E28" s="82"/>
    </row>
    <row r="29" spans="1:5" ht="38.25">
      <c r="A29" s="103">
        <f>IF((SUM('Разделы 2, 3, 4'!F8:F8)&lt;=10000000),"","Неверно!")</f>
      </c>
      <c r="B29" s="102">
        <v>31007</v>
      </c>
      <c r="C29" s="107" t="s">
        <v>374</v>
      </c>
      <c r="D29" s="107" t="s">
        <v>353</v>
      </c>
      <c r="E29" s="82"/>
    </row>
    <row r="30" spans="1:5" ht="38.25">
      <c r="A30" s="103">
        <f>IF((SUM('Разделы 2, 3, 4'!F9:F9)&lt;=10000000),"","Неверно!")</f>
      </c>
      <c r="B30" s="102">
        <v>31007</v>
      </c>
      <c r="C30" s="107" t="s">
        <v>375</v>
      </c>
      <c r="D30" s="107" t="s">
        <v>353</v>
      </c>
      <c r="E30" s="82"/>
    </row>
    <row r="31" spans="1:5" ht="38.25">
      <c r="A31" s="103">
        <f>IF((SUM('Разделы 2, 3, 4'!F10:F10)&lt;=10000000),"","Неверно!")</f>
      </c>
      <c r="B31" s="102">
        <v>31007</v>
      </c>
      <c r="C31" s="107" t="s">
        <v>376</v>
      </c>
      <c r="D31" s="107" t="s">
        <v>353</v>
      </c>
      <c r="E31" s="82"/>
    </row>
    <row r="32" spans="1:5" ht="38.25">
      <c r="A32" s="103">
        <f>IF((SUM('Разделы 2, 3, 4'!F11:F11)&lt;=10000000),"","Неверно!")</f>
      </c>
      <c r="B32" s="102">
        <v>31007</v>
      </c>
      <c r="C32" s="107" t="s">
        <v>377</v>
      </c>
      <c r="D32" s="107" t="s">
        <v>353</v>
      </c>
      <c r="E32" s="82"/>
    </row>
    <row r="33" spans="1:5" ht="38.25">
      <c r="A33" s="103">
        <f>IF((SUM('Разделы 2, 3, 4'!F12:F12)&lt;=10000000),"","Неверно!")</f>
      </c>
      <c r="B33" s="102">
        <v>31007</v>
      </c>
      <c r="C33" s="107" t="s">
        <v>378</v>
      </c>
      <c r="D33" s="107" t="s">
        <v>353</v>
      </c>
      <c r="E33" s="82"/>
    </row>
    <row r="34" spans="1:5" ht="38.25">
      <c r="A34" s="103">
        <f>IF((SUM('Разделы 2, 3, 4'!F13:F13)&lt;=10000000),"","Неверно!")</f>
      </c>
      <c r="B34" s="102">
        <v>31007</v>
      </c>
      <c r="C34" s="107" t="s">
        <v>379</v>
      </c>
      <c r="D34" s="107" t="s">
        <v>353</v>
      </c>
      <c r="E34" s="82"/>
    </row>
    <row r="35" spans="1:5" ht="38.25">
      <c r="A35" s="103">
        <f>IF((SUM('Разделы 2, 3, 4'!F14:F14)&lt;=10000000),"","Неверно!")</f>
      </c>
      <c r="B35" s="102">
        <v>31007</v>
      </c>
      <c r="C35" s="107" t="s">
        <v>380</v>
      </c>
      <c r="D35" s="107" t="s">
        <v>353</v>
      </c>
      <c r="E35" s="82"/>
    </row>
    <row r="36" spans="1:5" ht="38.25">
      <c r="A36" s="103" t="str">
        <f>IF((SUM('Раздел 1'!D9:D9)&lt;=1000000),"","Неверно!")</f>
        <v>Неверно!</v>
      </c>
      <c r="B36" s="102">
        <v>31008</v>
      </c>
      <c r="C36" s="107" t="s">
        <v>0</v>
      </c>
      <c r="D36" s="107" t="s">
        <v>1</v>
      </c>
      <c r="E36" s="123" t="s">
        <v>388</v>
      </c>
    </row>
    <row r="37" spans="1:5" ht="76.5">
      <c r="A37" s="103" t="str">
        <f>IF((SUM('Раздел 1'!E9:E9)&lt;=1000000),"","Неверно!")</f>
        <v>Неверно!</v>
      </c>
      <c r="B37" s="102">
        <v>31008</v>
      </c>
      <c r="C37" s="107" t="s">
        <v>2</v>
      </c>
      <c r="D37" s="107" t="s">
        <v>1</v>
      </c>
      <c r="E37" s="82" t="s">
        <v>387</v>
      </c>
    </row>
    <row r="38" spans="1:5" ht="63.75">
      <c r="A38" s="103" t="str">
        <f>IF((SUM('Раздел 1'!D18:D18)=SUM('Раздел 1'!D25:D25)+SUM('Раздел 1'!D30:D30)),"","Неверно!")</f>
        <v>Неверно!</v>
      </c>
      <c r="B38" s="102">
        <v>31018</v>
      </c>
      <c r="C38" s="107" t="s">
        <v>116</v>
      </c>
      <c r="D38" s="107" t="s">
        <v>117</v>
      </c>
      <c r="E38" s="82" t="s">
        <v>389</v>
      </c>
    </row>
    <row r="39" spans="1:5" ht="63.75">
      <c r="A39" s="103" t="str">
        <f>IF((SUM('Раздел 1'!E18:E18)=SUM('Раздел 1'!E25:E25)+SUM('Раздел 1'!E30:E30)),"","Неверно!")</f>
        <v>Неверно!</v>
      </c>
      <c r="B39" s="102">
        <v>31018</v>
      </c>
      <c r="C39" s="107" t="s">
        <v>118</v>
      </c>
      <c r="D39" s="107" t="s">
        <v>117</v>
      </c>
      <c r="E39" s="82" t="s">
        <v>389</v>
      </c>
    </row>
    <row r="40" spans="1:5" ht="38.25">
      <c r="A40" s="103">
        <f>IF((SUM('Разделы 2, 3, 4'!D8:E8)&lt;=SUM('Разделы 2, 3, 4'!C8:C8)),"","Неверно!")</f>
      </c>
      <c r="B40" s="102">
        <v>31020</v>
      </c>
      <c r="C40" s="107" t="s">
        <v>146</v>
      </c>
      <c r="D40" s="107" t="s">
        <v>147</v>
      </c>
      <c r="E40" s="82"/>
    </row>
    <row r="41" spans="1:5" ht="38.25">
      <c r="A41" s="103">
        <f>IF((SUM('Разделы 2, 3, 4'!D9:E9)&lt;=SUM('Разделы 2, 3, 4'!C9:C9)),"","Неверно!")</f>
      </c>
      <c r="B41" s="102">
        <v>31020</v>
      </c>
      <c r="C41" s="107" t="s">
        <v>148</v>
      </c>
      <c r="D41" s="107" t="s">
        <v>147</v>
      </c>
      <c r="E41" s="82"/>
    </row>
    <row r="42" spans="1:5" ht="38.25">
      <c r="A42" s="103">
        <f>IF((SUM('Разделы 2, 3, 4'!D10:E10)&lt;=SUM('Разделы 2, 3, 4'!C10:C10)),"","Неверно!")</f>
      </c>
      <c r="B42" s="102">
        <v>31020</v>
      </c>
      <c r="C42" s="107" t="s">
        <v>149</v>
      </c>
      <c r="D42" s="107" t="s">
        <v>147</v>
      </c>
      <c r="E42" s="82"/>
    </row>
    <row r="43" spans="1:5" ht="38.25">
      <c r="A43" s="103">
        <f>IF((SUM('Разделы 2, 3, 4'!D11:E11)&lt;=SUM('Разделы 2, 3, 4'!C11:C11)),"","Неверно!")</f>
      </c>
      <c r="B43" s="102">
        <v>31020</v>
      </c>
      <c r="C43" s="107" t="s">
        <v>150</v>
      </c>
      <c r="D43" s="107" t="s">
        <v>147</v>
      </c>
      <c r="E43" s="82"/>
    </row>
    <row r="44" spans="1:5" ht="38.25">
      <c r="A44" s="103">
        <f>IF((SUM('Разделы 2, 3, 4'!D13:E13)&lt;=SUM('Разделы 2, 3, 4'!C13:C13)),"","Неверно!")</f>
      </c>
      <c r="B44" s="102">
        <v>31020</v>
      </c>
      <c r="C44" s="107" t="s">
        <v>152</v>
      </c>
      <c r="D44" s="107" t="s">
        <v>147</v>
      </c>
      <c r="E44" s="82"/>
    </row>
    <row r="45" spans="1:5" ht="38.25">
      <c r="A45" s="103">
        <f>IF((SUM('Разделы 2, 3, 4'!D12:E12)&lt;=SUM('Разделы 2, 3, 4'!C12:C12)),"","Неверно!")</f>
      </c>
      <c r="B45" s="102">
        <v>31020</v>
      </c>
      <c r="C45" s="107" t="s">
        <v>151</v>
      </c>
      <c r="D45" s="107" t="s">
        <v>147</v>
      </c>
      <c r="E45" s="82"/>
    </row>
    <row r="46" spans="1:5" ht="12.75">
      <c r="A46" s="103">
        <f>IF((SUM('Раздел 1'!D17:D17)=0),"","Неверно!")</f>
      </c>
      <c r="B46" s="102">
        <v>31027</v>
      </c>
      <c r="C46" s="107" t="s">
        <v>153</v>
      </c>
      <c r="D46" s="107" t="s">
        <v>242</v>
      </c>
      <c r="E46" s="82"/>
    </row>
    <row r="47" spans="1:5" ht="38.25">
      <c r="A47" s="103">
        <f>IF((SUM('Разделы 2, 3, 4'!C20:C20)&gt;=SUM('Разделы 2, 3, 4'!E20:E20)),"","Неверно!")</f>
      </c>
      <c r="B47" s="102">
        <v>31033</v>
      </c>
      <c r="C47" s="107" t="s">
        <v>214</v>
      </c>
      <c r="D47" s="107" t="s">
        <v>381</v>
      </c>
      <c r="E47" s="82"/>
    </row>
    <row r="48" spans="1:5" ht="38.25">
      <c r="A48" s="103">
        <f>IF((SUM('Разделы 2, 3, 4'!C21:C21)&gt;=SUM('Разделы 2, 3, 4'!E21:E21)),"","Неверно!")</f>
      </c>
      <c r="B48" s="102">
        <v>31033</v>
      </c>
      <c r="C48" s="107" t="s">
        <v>216</v>
      </c>
      <c r="D48" s="107" t="s">
        <v>381</v>
      </c>
      <c r="E48" s="82"/>
    </row>
    <row r="49" spans="1:5" ht="204">
      <c r="A49" s="103" t="str">
        <f>IF((SUM('Разделы 5, 6, 7'!C7:C7)/SUM('Разделы 5, 6, 7'!C8:C8)&gt;=275),"","Неверно!")</f>
        <v>Неверно!</v>
      </c>
      <c r="B49" s="102">
        <v>40862</v>
      </c>
      <c r="C49" s="107" t="s">
        <v>350</v>
      </c>
      <c r="D49" s="107" t="s">
        <v>382</v>
      </c>
      <c r="E49" s="82" t="s">
        <v>390</v>
      </c>
    </row>
    <row r="50" spans="1:5" ht="204">
      <c r="A50" s="103">
        <f>IF((SUM('Разделы 5, 6, 7'!C7:C7)/SUM('Разделы 5, 6, 7'!C8:C8)&lt;=2200),"","Неверно!")</f>
      </c>
      <c r="B50" s="102">
        <v>40863</v>
      </c>
      <c r="C50" s="107" t="s">
        <v>351</v>
      </c>
      <c r="D50" s="107" t="s">
        <v>383</v>
      </c>
      <c r="E50" s="82"/>
    </row>
    <row r="51" spans="2:5" ht="101.25" customHeight="1">
      <c r="B51" s="256" t="s">
        <v>340</v>
      </c>
      <c r="C51" s="256"/>
      <c r="D51" s="256"/>
      <c r="E51" s="256"/>
    </row>
    <row r="52" spans="2:5" ht="12.75">
      <c r="B52" s="81" t="s">
        <v>108</v>
      </c>
      <c r="C52" s="81" t="s">
        <v>109</v>
      </c>
      <c r="D52" s="81" t="s">
        <v>110</v>
      </c>
      <c r="E52" s="81" t="s">
        <v>327</v>
      </c>
    </row>
    <row r="53" spans="2:5" ht="38.25">
      <c r="B53" s="102">
        <v>31040</v>
      </c>
      <c r="C53" s="107" t="s">
        <v>333</v>
      </c>
      <c r="D53" s="107" t="s">
        <v>328</v>
      </c>
      <c r="E53" s="82"/>
    </row>
    <row r="54" spans="2:5" ht="40.5" customHeight="1">
      <c r="B54" s="102">
        <v>31041</v>
      </c>
      <c r="C54" s="107" t="s">
        <v>334</v>
      </c>
      <c r="D54" s="107" t="s">
        <v>329</v>
      </c>
      <c r="E54" s="82"/>
    </row>
    <row r="55" spans="2:5" ht="25.5">
      <c r="B55" s="102">
        <v>31042</v>
      </c>
      <c r="C55" s="107" t="s">
        <v>335</v>
      </c>
      <c r="D55" s="107" t="s">
        <v>330</v>
      </c>
      <c r="E55" s="82"/>
    </row>
    <row r="56" spans="2:5" ht="25.5">
      <c r="B56" s="102">
        <v>31043</v>
      </c>
      <c r="C56" s="107" t="s">
        <v>336</v>
      </c>
      <c r="D56" s="107" t="s">
        <v>331</v>
      </c>
      <c r="E56" s="82"/>
    </row>
    <row r="57" spans="2:5" ht="76.5">
      <c r="B57" s="102">
        <v>31044</v>
      </c>
      <c r="C57" s="107" t="s">
        <v>337</v>
      </c>
      <c r="D57" s="107" t="s">
        <v>343</v>
      </c>
      <c r="E57" s="82"/>
    </row>
    <row r="58" spans="2:5" ht="76.5">
      <c r="B58" s="102">
        <v>31045</v>
      </c>
      <c r="C58" s="107" t="s">
        <v>338</v>
      </c>
      <c r="D58" s="107" t="s">
        <v>344</v>
      </c>
      <c r="E58" s="82"/>
    </row>
    <row r="59" spans="2:5" ht="25.5">
      <c r="B59" s="102">
        <v>31046</v>
      </c>
      <c r="C59" s="107" t="s">
        <v>339</v>
      </c>
      <c r="D59" s="107" t="s">
        <v>332</v>
      </c>
      <c r="E59" s="82"/>
    </row>
  </sheetData>
  <sheetProtection password="EC45" sheet="1" objects="1" scenarios="1"/>
  <mergeCells count="1">
    <mergeCell ref="B51:E51"/>
  </mergeCells>
  <printOptions/>
  <pageMargins left="0.75" right="0.75" top="1" bottom="1" header="0.5" footer="0.5"/>
  <pageSetup fitToHeight="5"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3">
    <tabColor indexed="22"/>
    <pageSetUpPr fitToPage="1"/>
  </sheetPr>
  <dimension ref="A1:E86"/>
  <sheetViews>
    <sheetView showGridLines="0" workbookViewId="0" topLeftCell="A1">
      <selection activeCell="B17" sqref="B17"/>
    </sheetView>
  </sheetViews>
  <sheetFormatPr defaultColWidth="9.140625" defaultRowHeight="12.75"/>
  <cols>
    <col min="1" max="1" width="61.57421875" style="41" customWidth="1"/>
    <col min="2" max="2" width="6.00390625" style="108" bestFit="1" customWidth="1"/>
    <col min="3" max="3" width="2.8515625" style="41" customWidth="1"/>
    <col min="4" max="4" width="41.7109375" style="41" bestFit="1" customWidth="1"/>
    <col min="5" max="5" width="5.57421875" style="41" bestFit="1" customWidth="1"/>
    <col min="6" max="16384" width="9.140625" style="41" customWidth="1"/>
  </cols>
  <sheetData>
    <row r="1" spans="1:5" ht="15.75">
      <c r="A1" s="115" t="s">
        <v>243</v>
      </c>
      <c r="B1" s="116" t="s">
        <v>30</v>
      </c>
      <c r="D1" s="83" t="s">
        <v>31</v>
      </c>
      <c r="E1" s="83" t="s">
        <v>30</v>
      </c>
    </row>
    <row r="2" spans="1:5" ht="15.75">
      <c r="A2" s="109" t="s">
        <v>244</v>
      </c>
      <c r="B2" s="117">
        <v>2</v>
      </c>
      <c r="D2" s="85">
        <v>6</v>
      </c>
      <c r="E2" s="84" t="s">
        <v>32</v>
      </c>
    </row>
    <row r="3" spans="1:5" ht="15.75">
      <c r="A3" s="109" t="s">
        <v>245</v>
      </c>
      <c r="B3" s="117">
        <v>4</v>
      </c>
      <c r="D3" s="85">
        <v>12</v>
      </c>
      <c r="E3" s="86" t="s">
        <v>33</v>
      </c>
    </row>
    <row r="4" spans="1:2" ht="15.75">
      <c r="A4" s="109" t="s">
        <v>246</v>
      </c>
      <c r="B4" s="117">
        <v>16</v>
      </c>
    </row>
    <row r="5" spans="1:2" ht="15.75">
      <c r="A5" s="109" t="s">
        <v>247</v>
      </c>
      <c r="B5" s="117">
        <v>22</v>
      </c>
    </row>
    <row r="6" spans="1:2" ht="15.75">
      <c r="A6" s="109" t="s">
        <v>248</v>
      </c>
      <c r="B6" s="117">
        <v>32</v>
      </c>
    </row>
    <row r="7" spans="1:2" ht="15.75">
      <c r="A7" s="109" t="s">
        <v>249</v>
      </c>
      <c r="B7" s="117">
        <v>38</v>
      </c>
    </row>
    <row r="8" spans="1:2" ht="15.75">
      <c r="A8" s="109" t="s">
        <v>250</v>
      </c>
      <c r="B8" s="117">
        <v>58</v>
      </c>
    </row>
    <row r="9" spans="1:2" ht="15.75">
      <c r="A9" s="109" t="s">
        <v>251</v>
      </c>
      <c r="B9" s="117">
        <v>48</v>
      </c>
    </row>
    <row r="10" spans="1:2" ht="15.75">
      <c r="A10" s="109" t="s">
        <v>252</v>
      </c>
      <c r="B10" s="117">
        <v>44</v>
      </c>
    </row>
    <row r="11" spans="1:2" ht="15.75">
      <c r="A11" s="109" t="s">
        <v>253</v>
      </c>
      <c r="B11" s="117">
        <v>56</v>
      </c>
    </row>
    <row r="12" spans="1:2" ht="15.75">
      <c r="A12" s="109" t="s">
        <v>254</v>
      </c>
      <c r="B12" s="117">
        <v>64</v>
      </c>
    </row>
    <row r="13" spans="1:2" ht="15.75">
      <c r="A13" s="109" t="s">
        <v>255</v>
      </c>
      <c r="B13" s="117">
        <v>86</v>
      </c>
    </row>
    <row r="14" spans="1:2" ht="15.75">
      <c r="A14" s="109" t="s">
        <v>256</v>
      </c>
      <c r="B14" s="117">
        <v>88</v>
      </c>
    </row>
    <row r="15" spans="1:2" ht="15.75">
      <c r="A15" s="109" t="s">
        <v>257</v>
      </c>
      <c r="B15" s="117">
        <v>142</v>
      </c>
    </row>
    <row r="16" spans="1:2" ht="15.75">
      <c r="A16" s="109" t="s">
        <v>384</v>
      </c>
      <c r="B16" s="117">
        <v>14299</v>
      </c>
    </row>
    <row r="17" spans="1:2" ht="15.75">
      <c r="A17" s="109" t="s">
        <v>258</v>
      </c>
      <c r="B17" s="117">
        <v>128</v>
      </c>
    </row>
    <row r="18" spans="1:2" ht="15.75">
      <c r="A18" s="109" t="s">
        <v>259</v>
      </c>
      <c r="B18" s="117">
        <v>134</v>
      </c>
    </row>
    <row r="19" spans="1:2" ht="15.75">
      <c r="A19" s="109" t="s">
        <v>260</v>
      </c>
      <c r="B19" s="117">
        <v>154</v>
      </c>
    </row>
    <row r="20" spans="1:2" ht="15.75">
      <c r="A20" s="109" t="s">
        <v>261</v>
      </c>
      <c r="B20" s="117">
        <v>160</v>
      </c>
    </row>
    <row r="21" spans="1:2" ht="15.75">
      <c r="A21" s="109" t="s">
        <v>262</v>
      </c>
      <c r="B21" s="117">
        <v>166</v>
      </c>
    </row>
    <row r="22" spans="1:2" ht="15.75">
      <c r="A22" s="109" t="s">
        <v>263</v>
      </c>
      <c r="B22" s="117">
        <v>172</v>
      </c>
    </row>
    <row r="23" spans="1:2" ht="15.75">
      <c r="A23" s="109" t="s">
        <v>264</v>
      </c>
      <c r="B23" s="117">
        <v>6</v>
      </c>
    </row>
    <row r="24" spans="1:2" ht="15.75">
      <c r="A24" s="109" t="s">
        <v>265</v>
      </c>
      <c r="B24" s="117">
        <v>68</v>
      </c>
    </row>
    <row r="25" spans="1:2" ht="15.75">
      <c r="A25" s="109" t="s">
        <v>266</v>
      </c>
      <c r="B25" s="117">
        <v>70</v>
      </c>
    </row>
    <row r="26" spans="1:2" ht="15.75">
      <c r="A26" s="109" t="s">
        <v>267</v>
      </c>
      <c r="B26" s="117">
        <v>114</v>
      </c>
    </row>
    <row r="27" spans="1:2" ht="15.75">
      <c r="A27" s="109" t="s">
        <v>268</v>
      </c>
      <c r="B27" s="117">
        <v>138</v>
      </c>
    </row>
    <row r="28" spans="1:2" ht="15.75">
      <c r="A28" s="109" t="s">
        <v>269</v>
      </c>
      <c r="B28" s="117">
        <v>158</v>
      </c>
    </row>
    <row r="29" spans="1:2" ht="15.75">
      <c r="A29" s="109" t="s">
        <v>270</v>
      </c>
      <c r="B29" s="117">
        <v>8</v>
      </c>
    </row>
    <row r="30" spans="1:2" ht="15.75">
      <c r="A30" s="109" t="s">
        <v>271</v>
      </c>
      <c r="B30" s="117">
        <v>10</v>
      </c>
    </row>
    <row r="31" spans="1:2" ht="15.75">
      <c r="A31" s="109" t="s">
        <v>272</v>
      </c>
      <c r="B31" s="117">
        <v>14</v>
      </c>
    </row>
    <row r="32" spans="1:2" ht="15.75">
      <c r="A32" s="109" t="s">
        <v>273</v>
      </c>
      <c r="B32" s="117">
        <v>18</v>
      </c>
    </row>
    <row r="33" spans="1:2" ht="15.75">
      <c r="A33" s="109" t="s">
        <v>274</v>
      </c>
      <c r="B33" s="117">
        <v>20</v>
      </c>
    </row>
    <row r="34" spans="1:2" ht="15.75">
      <c r="A34" s="109" t="s">
        <v>275</v>
      </c>
      <c r="B34" s="117">
        <v>24</v>
      </c>
    </row>
    <row r="35" spans="1:2" ht="15.75">
      <c r="A35" s="109" t="s">
        <v>276</v>
      </c>
      <c r="B35" s="117">
        <v>28</v>
      </c>
    </row>
    <row r="36" spans="1:2" ht="15.75">
      <c r="A36" s="109" t="s">
        <v>277</v>
      </c>
      <c r="B36" s="117">
        <v>26</v>
      </c>
    </row>
    <row r="37" spans="1:2" ht="15.75">
      <c r="A37" s="109" t="s">
        <v>278</v>
      </c>
      <c r="B37" s="117">
        <v>30</v>
      </c>
    </row>
    <row r="38" spans="1:2" ht="15.75">
      <c r="A38" s="109" t="s">
        <v>279</v>
      </c>
      <c r="B38" s="117">
        <v>36</v>
      </c>
    </row>
    <row r="39" spans="1:2" ht="15.75">
      <c r="A39" s="109" t="s">
        <v>280</v>
      </c>
      <c r="B39" s="117">
        <v>40</v>
      </c>
    </row>
    <row r="40" spans="1:2" ht="15.75">
      <c r="A40" s="109" t="s">
        <v>281</v>
      </c>
      <c r="B40" s="117">
        <v>50</v>
      </c>
    </row>
    <row r="41" spans="1:2" ht="15.75">
      <c r="A41" s="109" t="s">
        <v>282</v>
      </c>
      <c r="B41" s="117">
        <v>60</v>
      </c>
    </row>
    <row r="42" spans="1:2" ht="15.75">
      <c r="A42" s="109" t="s">
        <v>283</v>
      </c>
      <c r="B42" s="117">
        <v>62</v>
      </c>
    </row>
    <row r="43" spans="1:2" ht="15.75">
      <c r="A43" s="109" t="s">
        <v>284</v>
      </c>
      <c r="B43" s="117">
        <v>76</v>
      </c>
    </row>
    <row r="44" spans="1:2" ht="15.75">
      <c r="A44" s="109" t="s">
        <v>285</v>
      </c>
      <c r="B44" s="117">
        <v>78</v>
      </c>
    </row>
    <row r="45" spans="1:2" ht="15.75">
      <c r="A45" s="109" t="s">
        <v>286</v>
      </c>
      <c r="B45" s="117">
        <v>80</v>
      </c>
    </row>
    <row r="46" spans="1:2" ht="15.75">
      <c r="A46" s="109" t="s">
        <v>287</v>
      </c>
      <c r="B46" s="117">
        <v>82</v>
      </c>
    </row>
    <row r="47" spans="1:2" ht="15.75">
      <c r="A47" s="109" t="s">
        <v>288</v>
      </c>
      <c r="B47" s="117">
        <v>92</v>
      </c>
    </row>
    <row r="48" spans="1:2" ht="15.75">
      <c r="A48" s="109" t="s">
        <v>289</v>
      </c>
      <c r="B48" s="117">
        <v>94</v>
      </c>
    </row>
    <row r="49" spans="1:2" ht="15.75">
      <c r="A49" s="109" t="s">
        <v>290</v>
      </c>
      <c r="B49" s="117">
        <v>96</v>
      </c>
    </row>
    <row r="50" spans="1:2" ht="15.75">
      <c r="A50" s="109" t="s">
        <v>291</v>
      </c>
      <c r="B50" s="117">
        <v>100</v>
      </c>
    </row>
    <row r="51" spans="1:2" ht="15.75">
      <c r="A51" s="109" t="s">
        <v>292</v>
      </c>
      <c r="B51" s="117">
        <v>102</v>
      </c>
    </row>
    <row r="52" spans="1:2" ht="15.75">
      <c r="A52" s="109" t="s">
        <v>293</v>
      </c>
      <c r="B52" s="117">
        <v>104</v>
      </c>
    </row>
    <row r="53" spans="1:2" ht="15.75">
      <c r="A53" s="109" t="s">
        <v>294</v>
      </c>
      <c r="B53" s="117">
        <v>108</v>
      </c>
    </row>
    <row r="54" spans="1:2" ht="15.75">
      <c r="A54" s="109" t="s">
        <v>345</v>
      </c>
      <c r="B54" s="117">
        <v>110</v>
      </c>
    </row>
    <row r="55" spans="1:2" ht="15.75">
      <c r="A55" s="109" t="s">
        <v>295</v>
      </c>
      <c r="B55" s="117">
        <v>118</v>
      </c>
    </row>
    <row r="56" spans="1:2" ht="15.75">
      <c r="A56" s="109" t="s">
        <v>296</v>
      </c>
      <c r="B56" s="117">
        <v>120</v>
      </c>
    </row>
    <row r="57" spans="1:2" ht="15.75">
      <c r="A57" s="109" t="s">
        <v>297</v>
      </c>
      <c r="B57" s="117">
        <v>122</v>
      </c>
    </row>
    <row r="58" spans="1:2" ht="15.75">
      <c r="A58" s="109" t="s">
        <v>298</v>
      </c>
      <c r="B58" s="117">
        <v>126</v>
      </c>
    </row>
    <row r="59" spans="1:2" ht="15.75">
      <c r="A59" s="109" t="s">
        <v>299</v>
      </c>
      <c r="B59" s="117">
        <v>132</v>
      </c>
    </row>
    <row r="60" spans="1:2" ht="15.75">
      <c r="A60" s="109" t="s">
        <v>300</v>
      </c>
      <c r="B60" s="117">
        <v>136</v>
      </c>
    </row>
    <row r="61" spans="1:2" ht="15.75">
      <c r="A61" s="109" t="s">
        <v>301</v>
      </c>
      <c r="B61" s="117">
        <v>140</v>
      </c>
    </row>
    <row r="62" spans="1:2" ht="15.75">
      <c r="A62" s="109" t="s">
        <v>302</v>
      </c>
      <c r="B62" s="117">
        <v>144</v>
      </c>
    </row>
    <row r="63" spans="1:2" ht="15.75">
      <c r="A63" s="109" t="s">
        <v>303</v>
      </c>
      <c r="B63" s="117">
        <v>146</v>
      </c>
    </row>
    <row r="64" spans="1:2" ht="15.75">
      <c r="A64" s="109" t="s">
        <v>304</v>
      </c>
      <c r="B64" s="117">
        <v>150</v>
      </c>
    </row>
    <row r="65" spans="1:2" ht="15.75">
      <c r="A65" s="109" t="s">
        <v>305</v>
      </c>
      <c r="B65" s="117">
        <v>152</v>
      </c>
    </row>
    <row r="66" spans="1:2" ht="15.75">
      <c r="A66" s="109" t="s">
        <v>306</v>
      </c>
      <c r="B66" s="117">
        <v>156</v>
      </c>
    </row>
    <row r="67" spans="1:2" ht="15.75">
      <c r="A67" s="109" t="s">
        <v>307</v>
      </c>
      <c r="B67" s="117">
        <v>164</v>
      </c>
    </row>
    <row r="68" spans="1:2" ht="15.75">
      <c r="A68" s="109" t="s">
        <v>308</v>
      </c>
      <c r="B68" s="117">
        <v>168</v>
      </c>
    </row>
    <row r="69" spans="1:2" ht="15.75">
      <c r="A69" s="109" t="s">
        <v>309</v>
      </c>
      <c r="B69" s="117">
        <v>178</v>
      </c>
    </row>
    <row r="70" spans="1:2" ht="15.75">
      <c r="A70" s="109" t="s">
        <v>346</v>
      </c>
      <c r="B70" s="117">
        <v>90</v>
      </c>
    </row>
    <row r="71" spans="1:2" ht="15.75">
      <c r="A71" s="109" t="s">
        <v>310</v>
      </c>
      <c r="B71" s="117">
        <v>124</v>
      </c>
    </row>
    <row r="72" spans="1:2" ht="15.75">
      <c r="A72" s="109" t="s">
        <v>311</v>
      </c>
      <c r="B72" s="117">
        <v>12</v>
      </c>
    </row>
    <row r="73" spans="1:2" ht="15.75">
      <c r="A73" s="109" t="s">
        <v>312</v>
      </c>
      <c r="B73" s="117">
        <v>162</v>
      </c>
    </row>
    <row r="74" spans="1:2" ht="15.75">
      <c r="A74" s="109" t="s">
        <v>313</v>
      </c>
      <c r="B74" s="117">
        <v>52</v>
      </c>
    </row>
    <row r="75" spans="1:2" ht="15.75">
      <c r="A75" s="109" t="s">
        <v>314</v>
      </c>
      <c r="B75" s="117">
        <v>46</v>
      </c>
    </row>
    <row r="76" spans="1:2" ht="15.75">
      <c r="A76" s="109" t="s">
        <v>315</v>
      </c>
      <c r="B76" s="117">
        <v>66</v>
      </c>
    </row>
    <row r="77" spans="1:2" ht="15.75">
      <c r="A77" s="109" t="s">
        <v>316</v>
      </c>
      <c r="B77" s="117">
        <v>84</v>
      </c>
    </row>
    <row r="78" spans="1:2" ht="15.75">
      <c r="A78" s="109" t="s">
        <v>317</v>
      </c>
      <c r="B78" s="117">
        <v>98</v>
      </c>
    </row>
    <row r="79" spans="1:2" ht="15.75">
      <c r="A79" s="109" t="s">
        <v>318</v>
      </c>
      <c r="B79" s="117">
        <v>106</v>
      </c>
    </row>
    <row r="80" spans="1:2" ht="15.75">
      <c r="A80" s="109" t="s">
        <v>319</v>
      </c>
      <c r="B80" s="117">
        <v>116</v>
      </c>
    </row>
    <row r="81" spans="1:2" ht="15.75">
      <c r="A81" s="109" t="s">
        <v>320</v>
      </c>
      <c r="B81" s="117">
        <v>130</v>
      </c>
    </row>
    <row r="82" spans="1:2" ht="15.75">
      <c r="A82" s="109" t="s">
        <v>321</v>
      </c>
      <c r="B82" s="117">
        <v>34</v>
      </c>
    </row>
    <row r="83" spans="1:2" ht="15.75">
      <c r="A83" s="109" t="s">
        <v>322</v>
      </c>
      <c r="B83" s="117">
        <v>170</v>
      </c>
    </row>
    <row r="84" spans="1:2" ht="15.75">
      <c r="A84" s="109" t="s">
        <v>323</v>
      </c>
      <c r="B84" s="117">
        <v>174</v>
      </c>
    </row>
    <row r="85" spans="1:2" ht="16.5" thickBot="1">
      <c r="A85" s="118" t="s">
        <v>324</v>
      </c>
      <c r="B85" s="119">
        <v>176</v>
      </c>
    </row>
    <row r="86" spans="1:2" ht="32.25" thickBot="1">
      <c r="A86" s="120" t="s">
        <v>23</v>
      </c>
      <c r="B86" s="121">
        <v>999</v>
      </c>
    </row>
  </sheetData>
  <sheetProtection/>
  <printOptions/>
  <pageMargins left="0.75" right="0.75" top="1" bottom="1" header="0.5" footer="0.5"/>
  <pageSetup fitToHeight="2"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ruban.l.p</cp:lastModifiedBy>
  <cp:lastPrinted>2010-01-28T16:20:28Z</cp:lastPrinted>
  <dcterms:created xsi:type="dcterms:W3CDTF">2004-03-24T19:37:04Z</dcterms:created>
  <dcterms:modified xsi:type="dcterms:W3CDTF">2010-01-29T09:32:01Z</dcterms:modified>
  <cp:category/>
  <cp:version/>
  <cp:contentType/>
  <cp:contentStatus/>
</cp:coreProperties>
</file>