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3920" windowHeight="9156" tabRatio="827" activeTab="2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1'!$A$1:$O$31</definedName>
    <definedName name="_xlnm.Print_Area" localSheetId="2">'Разделы 2, 3, 4'!$A$1:$F$31</definedName>
    <definedName name="_xlnm.Print_Area" localSheetId="3">'Разделы 5, 6, 7'!$A$1:$K$27</definedName>
    <definedName name="_xlnm.Print_Area" localSheetId="0">'Титул ф.4'!$A$1:$N$36</definedName>
  </definedNames>
  <calcPr fullCalcOnLoad="1"/>
</workbook>
</file>

<file path=xl/sharedStrings.xml><?xml version="1.0" encoding="utf-8"?>
<sst xmlns="http://schemas.openxmlformats.org/spreadsheetml/2006/main" count="965" uniqueCount="620">
  <si>
    <t>Ф.f4w разд.1 стл.5 стр.11=0</t>
  </si>
  <si>
    <t>Ф.f4w разд.1 стл.5 стр.17=0</t>
  </si>
  <si>
    <t>Ф.f4w разд.1 стл.5 стр.8=0</t>
  </si>
  <si>
    <t>Ф.f4w разд.1 стл.5 стр.2=0</t>
  </si>
  <si>
    <t>Ф.f4w разд.1 стл.5 стр.22=0</t>
  </si>
  <si>
    <t>Ф.f4w разд.1 стл.5 стр.14=0</t>
  </si>
  <si>
    <t>Ф.f4w разд.1 стл.5 стр.5=0</t>
  </si>
  <si>
    <t>Ф.f4w разд.1 стл.5 стр.1=0</t>
  </si>
  <si>
    <t>Ф.f4w разд.1 стл.5 стр.21=0</t>
  </si>
  <si>
    <t>Ф.f4w разд.1 стл.5 стр.4=0</t>
  </si>
  <si>
    <t>Ф.f4w разд.1 стл.5 стр.7=0</t>
  </si>
  <si>
    <t>Ф.f4w разд.1 стл.5 стр.13=0</t>
  </si>
  <si>
    <t>Ф.f4w разд.1 стл.5 стр.15=0</t>
  </si>
  <si>
    <t>Ф.f4w разд.1 стл.5 стр.6=0</t>
  </si>
  <si>
    <t>Ф.f4w разд.1 стл.5 стр.18=0</t>
  </si>
  <si>
    <t>Ф.f4w разд.1 стл.5 стр.12=0</t>
  </si>
  <si>
    <t>Ф.f4w разд.1 стл.5 стр.19=0</t>
  </si>
  <si>
    <t>Ф.f4w разд.1 стл.5 стр.10=0</t>
  </si>
  <si>
    <t>Ф.f4w разд.1 стл.5 стр.16=0</t>
  </si>
  <si>
    <t>Ф.f4w разд.1 стл.6 стр.16=0</t>
  </si>
  <si>
    <t>Ф.f4w разд.1 стл.6 стр.19=0</t>
  </si>
  <si>
    <t>Ф.f4w разд.1 стл.6 стр.13=0</t>
  </si>
  <si>
    <t>Ф.f4w разд.1 стл.6 стр.12=0</t>
  </si>
  <si>
    <t>Ф.f4w разд.1 стл.6 стр.15=0</t>
  </si>
  <si>
    <t>Ф.f4w разд.1 стл.6 стр.6=0</t>
  </si>
  <si>
    <t>Ф.f4w разд.1 стл.6 стр.3=0</t>
  </si>
  <si>
    <t>Ф.f4w разд.1 стл.6 стр.7=0</t>
  </si>
  <si>
    <t>Ф.f4w разд.1 стл.6 стр.10=0</t>
  </si>
  <si>
    <t>Ф.f4w разд.1 стл.6 стр.4=0</t>
  </si>
  <si>
    <t>Ф.f4w разд.1 стл.6 стр.18=0</t>
  </si>
  <si>
    <t>Ф.f4w разд.1 стл.6 стр.21=0</t>
  </si>
  <si>
    <t>Ф.f4w разд.1 стл.6 стр.1=0</t>
  </si>
  <si>
    <t>Ф.f4w разд.1 стл.6 стр.8=0</t>
  </si>
  <si>
    <t>Ф.f4w разд.1 стл.6 стр.14=0</t>
  </si>
  <si>
    <t>Ф.f4w разд.1 стл.6 стр.5=0</t>
  </si>
  <si>
    <t>Ф.f4w разд.1 стл.6 стр.2=0</t>
  </si>
  <si>
    <t>Ф.f4w разд.1 стл.6 стр.22=0</t>
  </si>
  <si>
    <t>Ф.f4w разд.1 стл.6 стр.17=0</t>
  </si>
  <si>
    <t>Ф.f4w разд.1 стл.6 стр.11=0</t>
  </si>
  <si>
    <t>Ф.f4w разд.1 стл.6 стр.20=0</t>
  </si>
  <si>
    <t>Ф.f4w разд.1 стл.6 стр.9=0</t>
  </si>
  <si>
    <t>Ф.f4w разд.1 стл.8 стр.14=0</t>
  </si>
  <si>
    <t>Ф.f4w разд.1 стл.8 стр.20=0</t>
  </si>
  <si>
    <t>Ф.f4w разд.1 стл.8 стр.17=0</t>
  </si>
  <si>
    <t>Ф.f4w разд.1 стл.8 стр.11=0</t>
  </si>
  <si>
    <t>Ф.f4w разд.1 стл.8 стр.2=0</t>
  </si>
  <si>
    <t>Ф.f4w разд.1 стл.8 стр.22=0</t>
  </si>
  <si>
    <t>Ф.f4w разд.1 стл.8 стр.19=0</t>
  </si>
  <si>
    <t>Ф.f4w разд.1 стл.8 стр.5=0</t>
  </si>
  <si>
    <t>Ф.f4w разд.1 стл.8 стр.8=0</t>
  </si>
  <si>
    <t>Ф.f4w разд.1 стл.8 стр.1=0</t>
  </si>
  <si>
    <t>Ф.f4w разд.1 стл.8 стр.15=0</t>
  </si>
  <si>
    <t>Ф.f4w разд.1 стл.8 стр.21=0</t>
  </si>
  <si>
    <t>Ф.f4w разд.1 стл.8 стр.7=0</t>
  </si>
  <si>
    <t>Ф.f4w разд.1 стл.8 стр.3=0</t>
  </si>
  <si>
    <t>Ф.f4w разд.1 стл.8 стр.9=0</t>
  </si>
  <si>
    <t>Ф.f4w разд.1 стл.8 стр.6=0</t>
  </si>
  <si>
    <t>Ф.f4w разд.1 стл.8 стр.18=0</t>
  </si>
  <si>
    <t>Ф.f4w разд.1 стл.8 стр.12=0</t>
  </si>
  <si>
    <t>Ф.f4w разд.1 стл.8 стр.13=0</t>
  </si>
  <si>
    <t>Ф.f4w разд.1 стл.8 стр.16=0</t>
  </si>
  <si>
    <t>Ф.f4w разд.1 стл.8 стр.10=0</t>
  </si>
  <si>
    <t>Ф.f4w разд.1 стл.8 стр.4=0</t>
  </si>
  <si>
    <t>ВЕДОМСТВЕННОЕ СТАТИСТИЧЕСКОЕ НАБЛЮДЕНИЕ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</si>
  <si>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</si>
  <si>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</si>
  <si>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</si>
  <si>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</si>
  <si>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</si>
  <si>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</si>
  <si>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</si>
  <si>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</si>
  <si>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</si>
  <si>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</si>
  <si>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</si>
  <si>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</si>
  <si>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</si>
  <si>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</si>
  <si>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</si>
  <si>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</si>
  <si>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</si>
  <si>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</si>
  <si>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</si>
  <si>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</si>
  <si>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</si>
  <si>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</si>
  <si>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</si>
  <si>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</si>
  <si>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</si>
  <si>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</si>
  <si>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</si>
  <si>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</si>
  <si>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</si>
  <si>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</si>
  <si>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</si>
  <si>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</si>
  <si>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</si>
  <si>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</si>
  <si>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</si>
  <si>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</si>
  <si>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</si>
  <si>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</si>
  <si>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</si>
  <si>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</si>
  <si>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</si>
  <si>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</si>
  <si>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</si>
  <si>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</si>
  <si>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</si>
  <si>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</si>
  <si>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</si>
  <si>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</si>
  <si>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</si>
  <si>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</si>
  <si>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</si>
  <si>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</si>
  <si>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</si>
  <si>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</si>
  <si>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</si>
  <si>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</si>
  <si>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</si>
  <si>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</si>
  <si>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</si>
  <si>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</si>
  <si>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</si>
  <si>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</si>
  <si>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</si>
  <si>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</si>
  <si>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</si>
  <si>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</si>
  <si>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</si>
  <si>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 том числе: ст.158-162 УК РФ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</si>
  <si>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</si>
  <si>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</si>
  <si>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</si>
  <si>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</si>
  <si>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</si>
  <si>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</si>
  <si>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</si>
  <si>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</si>
  <si>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</si>
  <si>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</si>
  <si>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</si>
  <si>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</si>
  <si>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</si>
  <si>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</si>
  <si>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</si>
  <si>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</si>
  <si>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</si>
  <si>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</si>
  <si>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</si>
  <si>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</si>
  <si>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</si>
  <si>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</si>
  <si>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</si>
  <si>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</si>
  <si>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</si>
  <si>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 xml:space="preserve">ОСД в Ненецком АО 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</si>
  <si>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</si>
  <si>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</si>
  <si>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</si>
  <si>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</si>
  <si>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</si>
  <si>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</si>
  <si>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</si>
  <si>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</si>
  <si>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</si>
  <si>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</si>
  <si>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</si>
  <si>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</si>
  <si>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</si>
  <si>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</si>
  <si>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</si>
  <si>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</si>
  <si>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</si>
  <si>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</si>
  <si>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</si>
  <si>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</si>
  <si>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</si>
  <si>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</si>
  <si>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</si>
  <si>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</si>
  <si>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</si>
  <si>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</si>
  <si>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</si>
  <si>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</si>
  <si>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</si>
  <si>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</si>
  <si>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</si>
  <si>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</si>
  <si>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</si>
  <si>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</si>
  <si>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15 января и 15 июля</t>
  </si>
  <si>
    <t>30 января и 30 июля</t>
  </si>
  <si>
    <t>20 февраля и 20 августа</t>
  </si>
  <si>
    <t>15 апреля и 15 октября</t>
  </si>
  <si>
    <t>взыскано принудительно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</si>
  <si>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</si>
  <si>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</si>
  <si>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</si>
  <si>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Количество судов, по которым сотавлен отчет (для сводного отчета)</t>
  </si>
  <si>
    <t>номер телефона</t>
  </si>
  <si>
    <t>Форма №4</t>
  </si>
  <si>
    <t>Наименование получателя</t>
  </si>
  <si>
    <t xml:space="preserve">УСД в Костромской области </t>
  </si>
  <si>
    <t>Руководитель отчета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</si>
  <si>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</si>
  <si>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</si>
  <si>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</si>
  <si>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</si>
  <si>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</si>
  <si>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</si>
  <si>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</si>
  <si>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</si>
  <si>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 xml:space="preserve">Раздел 5. Суммы процессуальных издержек за счет средств федерального бюджета </t>
  </si>
  <si>
    <t>№ стр</t>
  </si>
  <si>
    <r>
      <t xml:space="preserve">(r,w,s,g,v,q,b) Средняя сумма за 1 день работы адвоката не более 2200 руб (см. Постановление №400 04.07.2003) Следует проверить статданные с учётом процентных надбавок.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</si>
  <si>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r>
      <t xml:space="preserve">(r,w,s,g,v,q,b) Средняя сумма за 1 день работы адвоката не менее 275 руб (см. Постановление №400 04.07.2003) Следует проверить статданные.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</si>
  <si>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t>Раздел 7. Справка о количестве судов и судей</t>
  </si>
  <si>
    <t>Уголовное</t>
  </si>
  <si>
    <t>Гражданское</t>
  </si>
  <si>
    <t>Административное</t>
  </si>
  <si>
    <t>По видам учреждений</t>
  </si>
  <si>
    <t>Должностное лицо, ответственное за составление отчета</t>
  </si>
  <si>
    <t>Суммы, связанные с участием (явкой), оплатой труда и иными расходами (руб.)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</si>
  <si>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</si>
  <si>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</si>
  <si>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</si>
  <si>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количество дел</t>
  </si>
  <si>
    <t>Раздел 6. Суммы процессуальных издержек за счет средств федерального бюджета,  связанных с производством судебной экспертизы</t>
  </si>
  <si>
    <r>
      <t>ОТЧЕТ О  СУММАХ УЩЕРБА ОТ ПРЕСТУПЛЕНИЙ, СУММАХ МАТЕРИАЛЬНЫХ ВЗЫСКАНИЙ В ДОХОД ГОСУДАРСТВА, СУММАХ СУДЕБНЫХ ИЗДЕРЖЕК ИЗ СРЕДСТВ ФЕДЕРАЛЬНОГО БЮДЖЕТА, ОПРЕДЕЛЕННЫХ СУДЕБНЫМИ АКТАМИ</t>
    </r>
  </si>
  <si>
    <t>Экспертные учреждения Министерства здравоохранения и социального развития Российской Федерации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</si>
  <si>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</si>
  <si>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</si>
  <si>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</si>
  <si>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</si>
  <si>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Ф.F4w разд.2 сумма стл.1-4 сумма стр.1-9&gt;0</t>
  </si>
  <si>
    <t>Ф.F4w разд.5 стл.4 стр.1&lt;=Ф.F4w разд.5 стл.4 стр.3</t>
  </si>
  <si>
    <t>(r,w,s,g,v,q,b) Число лиц в разделе 5 (по постановлениям к оплате) не может быть больше числа оплаченных дней в суде</t>
  </si>
  <si>
    <t>Ф.F4w разд.5 стл.5 стр.1&lt;=Ф.F4w разд.5 стл.5 стр.3</t>
  </si>
  <si>
    <t>Ф.F4w разд.5 стл.6 стр.1&lt;=Ф.F4w разд.5 стл.6 стр.3</t>
  </si>
  <si>
    <t>Ф.F4w разд.5 стл.1 стр.1&lt;=Ф.F4w разд.5 стл.1 стр.3</t>
  </si>
  <si>
    <t>Ф.F4w разд.5 стл.2 стр.1&lt;=Ф.F4w разд.5 стл.2 стр.3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</si>
  <si>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</si>
  <si>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Ф.F4w разд.2 стл.1 стр.8&lt;=10000000</t>
  </si>
  <si>
    <t>Ф.F4w разд.2 стл.1 стр.9&lt;=10000000</t>
  </si>
  <si>
    <t>Ф.F4w разд.2 стл.2 стр.8&lt;=10000000</t>
  </si>
  <si>
    <t>Ф.F4w разд.2 стл.2 стр.9&lt;=10000000</t>
  </si>
  <si>
    <t>Ф.F4w разд.2 стл.3 стр.8&lt;=10000000</t>
  </si>
  <si>
    <t>Ф.F4w разд.2 стл.3 стр.9&lt;=10000000</t>
  </si>
  <si>
    <t>Ф.F4w разд.2 стл.4 стр.8&lt;=10000000</t>
  </si>
  <si>
    <t>Ф.F4w разд.2 стл.4 стр.9&lt;=10000000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</si>
  <si>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</si>
  <si>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</si>
  <si>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</si>
  <si>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</si>
  <si>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</si>
  <si>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Количество оплаченных дней</t>
  </si>
  <si>
    <t>Количество постановлений о назначении экспертиз с оплатой за счет средств федерального бюджета, вынесенных в отчетный период</t>
  </si>
  <si>
    <t>Суммы расходов по графе 2 
(руб.)</t>
  </si>
  <si>
    <t>Из граф 2 и 3 по видам производств</t>
  </si>
  <si>
    <t>суммы расходов 
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</si>
  <si>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</si>
  <si>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</si>
  <si>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</si>
  <si>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</si>
  <si>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УСД в Камчатском крае</t>
  </si>
  <si>
    <t>Прим. В случае почасовой оплаты услуг количество дней рассчитать делением количества часов на 8 (округление до полного дня). 
В случае оплаты услуг по количеству переведенных листов количество дней рассчитать делением количества листов на 8 (округление до полного дня).</t>
  </si>
  <si>
    <t>Число лиц 
(по количеству постановлений к оплате)</t>
  </si>
  <si>
    <t>УСД в Забайкальском крае</t>
  </si>
  <si>
    <t>Текущая дата печати:</t>
  </si>
  <si>
    <r>
      <t>Дополнительные, а так же как  основное наказание, исполняемое самостоятельно</t>
    </r>
    <r>
      <rPr>
        <sz val="12"/>
        <color indexed="8"/>
        <rFont val="Times New Roman CYR"/>
        <family val="0"/>
      </rPr>
      <t xml:space="preserve"> 
</t>
    </r>
    <r>
      <rPr>
        <sz val="8"/>
        <color indexed="8"/>
        <rFont val="Times New Roman Cyr"/>
        <family val="0"/>
      </rPr>
      <t>(гр.1 из стр.20 гр.1 раздела 3 формы №1)</t>
    </r>
  </si>
  <si>
    <r>
      <t>Штрафы как вид наказания по делам об административных правонарушениях</t>
    </r>
    <r>
      <rPr>
        <sz val="12"/>
        <color indexed="8"/>
        <rFont val="Times New Roman CYR"/>
        <family val="0"/>
      </rPr>
      <t xml:space="preserve"> 
</t>
    </r>
    <r>
      <rPr>
        <sz val="8"/>
        <color indexed="8"/>
        <rFont val="Times New Roman Cyr"/>
        <family val="0"/>
      </rPr>
      <t>(гр.1 из гр.27 стр.1 формы №1-АП; сумма гр.2 и 4 из гр.28, 29 стр.1 формы №1-АП)</t>
    </r>
  </si>
  <si>
    <t>Код:</t>
  </si>
  <si>
    <t>УСД в Пермском крае</t>
  </si>
  <si>
    <t>УСД в г.Москва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</si>
  <si>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</si>
  <si>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</si>
  <si>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</si>
  <si>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</si>
  <si>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</si>
  <si>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</si>
  <si>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</si>
  <si>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</si>
  <si>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</si>
  <si>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</si>
  <si>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</si>
  <si>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Другими преступлениями</t>
  </si>
  <si>
    <t>в том числе: 
ст. 163 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</si>
  <si>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</si>
  <si>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</si>
  <si>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</si>
  <si>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</si>
  <si>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</si>
  <si>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</si>
  <si>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t>Примечание к разделу 2: сведения о штрафах и присужденной госпошлине учитываются по приговорам и судебным решениям, вступившим в законную силу в отчетном периоде</t>
  </si>
  <si>
    <r>
      <t>Справка об обращении судебных постановлений к исполнению:</t>
    </r>
    <r>
      <rPr>
        <sz val="12"/>
        <color indexed="8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</si>
  <si>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r>
      <t xml:space="preserve">Примечание к разделу 1: </t>
    </r>
    <r>
      <rPr>
        <sz val="10"/>
        <color indexed="8"/>
        <rFont val="Times New Roman CYR"/>
        <family val="0"/>
      </rPr>
      <t>сведения учитываются</t>
    </r>
    <r>
      <rPr>
        <sz val="10"/>
        <color indexed="8"/>
        <rFont val="Times New Roman CYR"/>
        <family val="1"/>
      </rPr>
      <t xml:space="preserve"> по приговорам и </t>
    </r>
    <r>
      <rPr>
        <sz val="10"/>
        <color indexed="8"/>
        <rFont val="Times New Roman CYR"/>
        <family val="0"/>
      </rPr>
      <t>судебным</t>
    </r>
    <r>
      <rPr>
        <sz val="10"/>
        <color indexed="8"/>
        <rFont val="Times New Roman CYR"/>
        <family val="1"/>
      </rPr>
      <t xml:space="preserve"> решениям, вступившим в законную силу в отчетном периоде</t>
    </r>
  </si>
  <si>
    <t>Раздел 2. Сведения о штрафах и иных денежных взысканиях в доход государства, наложенных судом (мировым судьей), 
и их исполнении</t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</si>
  <si>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 xml:space="preserve">
(гр.1 из стр.8 гр.1 раздела 3 формы №1)</t>
    </r>
  </si>
  <si>
    <r>
      <t>Штрафы и денежные взыскания (наложенные) по уголовным делам в порядке ст. 118 УПК РФ</t>
    </r>
    <r>
      <rPr>
        <sz val="12"/>
        <color indexed="8"/>
        <rFont val="Times New Roman CYR"/>
        <family val="1"/>
      </rPr>
      <t xml:space="preserve">
</t>
    </r>
    <r>
      <rPr>
        <sz val="8"/>
        <color indexed="8"/>
        <rFont val="Times New Roman Cyr"/>
        <family val="0"/>
      </rPr>
      <t>(журнал формы №13)</t>
    </r>
  </si>
  <si>
    <r>
      <t>Штрафы (наложенные) по гражданским делам в порядке ст. 105, 106 ГПК РФ</t>
    </r>
    <r>
      <rPr>
        <sz val="12"/>
        <color indexed="8"/>
        <rFont val="Times New Roman CYR"/>
        <family val="1"/>
      </rPr>
      <t xml:space="preserve"> </t>
    </r>
    <r>
      <rPr>
        <sz val="8"/>
        <color indexed="8"/>
        <rFont val="Times New Roman Cyr"/>
        <family val="0"/>
      </rPr>
      <t>(журнал формы №14)</t>
    </r>
  </si>
  <si>
    <r>
      <t>Госпошлина, присужденная к взысканию в доход государства по гражданским делам</t>
    </r>
    <r>
      <rPr>
        <sz val="12"/>
        <color indexed="8"/>
        <rFont val="Times New Roman CYR"/>
        <family val="0"/>
      </rPr>
      <t xml:space="preserve"> 
</t>
    </r>
    <r>
      <rPr>
        <sz val="8"/>
        <color indexed="8"/>
        <rFont val="Times New Roman Cyr"/>
        <family val="0"/>
      </rPr>
      <t>(гр.1 из гр.17 стр."Всего" раздела 1 формы №2)</t>
    </r>
  </si>
  <si>
    <r>
      <t>Госпошлина, уплаченная по гражданским делам при подаче заявления</t>
    </r>
    <r>
      <rPr>
        <sz val="8"/>
        <color indexed="8"/>
        <rFont val="Times New Roman Cyr"/>
        <family val="0"/>
      </rPr>
      <t xml:space="preserve"> 
(гр.2 из гр.15 стр."Всего" раздела 1 формы №2)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</si>
  <si>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color indexed="8"/>
        <rFont val="Times New Roman Cyr"/>
        <family val="0"/>
      </rPr>
      <t>(по учетно-статистической карточке № 5 на уголовное дело)</t>
    </r>
  </si>
  <si>
    <t>Штрафы по гражданским делам, присужденные к взысканию судом в соответствии с п. 6 ст. 13 Закона РФ от 07.02.1992 № 2300-1 "О защите прав потребителей"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</si>
  <si>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</si>
  <si>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</si>
  <si>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</si>
  <si>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</si>
  <si>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r>
      <t>Сумма легализованных денежных средств</t>
    </r>
    <r>
      <rPr>
        <b/>
        <sz val="8"/>
        <color indexed="8"/>
        <rFont val="Times New Roman CYR"/>
        <family val="0"/>
      </rPr>
      <t>, подлежащих обращению в доход государства</t>
    </r>
    <r>
      <rPr>
        <b/>
        <sz val="8"/>
        <color indexed="8"/>
        <rFont val="Times New Roman CYR"/>
        <family val="1"/>
      </rPr>
      <t xml:space="preserve"> (руб.)</t>
    </r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</si>
  <si>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</si>
  <si>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</si>
  <si>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</t>
  </si>
  <si>
    <t>По судебным постановлениям, 
вынесенным во всех инстанциях</t>
  </si>
  <si>
    <t>из графы 1 
с указанием в постановлении суммы к оплате из федерального бюджета</t>
  </si>
  <si>
    <t>лица, временно отстраненные от должности (ст.114, ст.131 УПК РФ)</t>
  </si>
  <si>
    <t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</t>
  </si>
  <si>
    <t>УСД в Ямало-Ненецком АО</t>
  </si>
  <si>
    <t>Ф.F4w разд.1 стл.11 стр.1=Ф.F4w разд.1 стл.11 сумма стр.8-10</t>
  </si>
  <si>
    <t>(r,w,s,g,v,q,b) В разд.1 стр.1 должна быть равна сумме строк 8 - 10</t>
  </si>
  <si>
    <t>Ф.F4w разд.1 стл.8 стр.1=Ф.F4w разд.1 стл.8 сумма стр.8-10</t>
  </si>
  <si>
    <t>Ф.F4w разд.1 стл.5 стр.1=Ф.F4w разд.1 стл.5 сумма стр.8-10</t>
  </si>
  <si>
    <t>Ф.F4w разд.1 стл.2 стр.1=Ф.F4w разд.1 стл.2 сумма стр.8-10</t>
  </si>
  <si>
    <t>Ф.F4w разд.1 стл.9 стр.1=Ф.F4w разд.1 стл.9 сумма стр.8-10</t>
  </si>
  <si>
    <t>Ф.F4w разд.1 стл.12 стр.1=Ф.F4w разд.1 стл.12 сумма стр.8-10</t>
  </si>
  <si>
    <t>Ф.F4w разд.1 стл.1 стр.1=Ф.F4w разд.1 стл.1 сумма стр.8-10</t>
  </si>
  <si>
    <t>Ф.F4w разд.1 стл.4 стр.1=Ф.F4w разд.1 стл.4 сумма стр.8-10</t>
  </si>
  <si>
    <t>Ф.F4w разд.1 стл.7 стр.1=Ф.F4w разд.1 стл.7 сумма стр.8-10</t>
  </si>
  <si>
    <t>Ф.F4w разд.1 стл.10 стр.1=Ф.F4w разд.1 стл.10 сумма стр.8-10</t>
  </si>
  <si>
    <t>Ф.F4w разд.1 стл.3 стр.1=Ф.F4w разд.1 стл.3 сумма стр.8-10</t>
  </si>
  <si>
    <t>Ф.F4w разд.1 стл.6 стр.1=Ф.F4w разд.1 стл.6 сумма стр.8-10</t>
  </si>
  <si>
    <t>Ф.F4w разд.1 стл.6 стр.1=Ф.F4w разд.1 стл.6 сумма стр.2-7</t>
  </si>
  <si>
    <t>(r,w,s,g,v,q,b) В разд.1 стр.1 должна быть равна сумме строк 2 - 7</t>
  </si>
  <si>
    <t>Ф.F4w разд.1 стл.8 стр.1=Ф.F4w разд.1 стл.8 сумма стр.2-7</t>
  </si>
  <si>
    <t>Ф.F4w разд.1 стл.7 стр.1=Ф.F4w разд.1 стл.7 сумма стр.2-7</t>
  </si>
  <si>
    <t>Ф.F4w разд.1 стл.10 стр.1=Ф.F4w разд.1 стл.10 сумма стр.2-7</t>
  </si>
  <si>
    <t>Ф.F4w разд.1 стл.1 стр.1=Ф.F4w разд.1 стл.1 сумма стр.2-7</t>
  </si>
  <si>
    <t>Ф.F4w разд.1 стл.4 стр.1=Ф.F4w разд.1 стл.4 сумма стр.2-7</t>
  </si>
  <si>
    <t>Ф.F4w разд.1 стл.11 стр.1=Ф.F4w разд.1 стл.11 сумма стр.2-7</t>
  </si>
  <si>
    <t>Ф.F4w разд.1 стл.5 стр.1=Ф.F4w разд.1 стл.5 сумма стр.2-7</t>
  </si>
  <si>
    <t>Ф.F4w разд.1 стл.2 стр.1=Ф.F4w разд.1 стл.2 сумма стр.2-7</t>
  </si>
  <si>
    <t>Ф.F4w разд.1 стл.3 стр.1=Ф.F4w разд.1 стл.3 сумма стр.2-7</t>
  </si>
  <si>
    <t>Ф.F4w разд.1 стл.9 стр.1=Ф.F4w разд.1 стл.9 сумма стр.2-7</t>
  </si>
  <si>
    <t>Ф.F4w разд.1 стл.12 стр.1=Ф.F4w разд.1 стл.12 сумма стр.2-7</t>
  </si>
  <si>
    <t>(Ф.F4w разд.3 стл.1 стр.2=0 AND Ф.F4w разд.3 стл.2 стр.2=0) OR (Ф.F4w разд.3 стл.1 стр.2&gt;0 AND Ф.F4w разд.3 стл.2 стр.2&gt;0)</t>
  </si>
  <si>
    <t>Примечание:</t>
  </si>
  <si>
    <t>Cтатус</t>
  </si>
  <si>
    <t>Код формулы</t>
  </si>
  <si>
    <t>Формула</t>
  </si>
  <si>
    <t>Описание формулы</t>
  </si>
  <si>
    <t>Ф.F4w разд.4 стл.1 стр.2=0</t>
  </si>
  <si>
    <t xml:space="preserve">(w) Раздел 4 не должен заполняться. </t>
  </si>
  <si>
    <t>Ф.F4w разд.4 стл.2 стр.1=0</t>
  </si>
  <si>
    <t>Ф.F4w разд.4 стл.1 стр.1=0</t>
  </si>
  <si>
    <t>Ф.F4w разд.4 стл.2 стр.2=0</t>
  </si>
  <si>
    <t>Ф.F4w разд.1 стл.7 стр.3&gt;=Ф.F4w разд.1 сумма стл.8-12 стр.3</t>
  </si>
  <si>
    <t>(r,w,s,g,v,q,b) В разделе 1 графа 7 по всем строкам отчета д/б больше или равна сумме граф 8-12</t>
  </si>
  <si>
    <t>Ф.F4w разд.1 стл.7 стр.14&gt;=Ф.F4w разд.1 сумма стл.8-12 стр.14</t>
  </si>
  <si>
    <t>Ф.F4w разд.1 стл.7 стр.17&gt;=Ф.F4w разд.1 сумма стл.8-12 стр.17</t>
  </si>
  <si>
    <t>Ф.F4w разд.1 стл.7 стр.11&gt;=Ф.F4w разд.1 сумма стл.8-12 стр.11</t>
  </si>
  <si>
    <t>Ф.F4w разд.1 стл.7 стр.5&gt;=Ф.F4w разд.1 сумма стл.8-12 стр.5</t>
  </si>
  <si>
    <t>Ф.F4w разд.1 стл.7 стр.8&gt;=Ф.F4w разд.1 сумма стл.8-12 стр.8</t>
  </si>
  <si>
    <t>Ф.F4w разд.1 стл.7 стр.2&gt;=Ф.F4w разд.1 сумма стл.8-12 стр.2</t>
  </si>
  <si>
    <t>Ф.F4w разд.1 стл.7 стр.19&gt;=Ф.F4w разд.1 сумма стл.8-12 стр.19</t>
  </si>
  <si>
    <t>Ф.F4w разд.1 стл.7 стр.1&gt;=Ф.F4w разд.1 сумма стл.8-12 стр.1</t>
  </si>
  <si>
    <t>Ф.F4w разд.1 стл.7 стр.7&gt;=Ф.F4w разд.1 сумма стл.8-12 стр.7</t>
  </si>
  <si>
    <t>Ф.F4w разд.1 стл.7 стр.21&gt;=Ф.F4w разд.1 сумма стл.8-12 стр.21</t>
  </si>
  <si>
    <t>Ф.F4w разд.1 стл.7 стр.15&gt;=Ф.F4w разд.1 сумма стл.8-12 стр.15</t>
  </si>
  <si>
    <t>Ф.F4w разд.1 стл.7 стр.18&gt;=Ф.F4w разд.1 сумма стл.8-12 стр.18</t>
  </si>
  <si>
    <t>Ф.F4w разд.1 стл.7 стр.4&gt;=Ф.F4w разд.1 сумма стл.8-12 стр.4</t>
  </si>
  <si>
    <t>Ф.F4w разд.1 стл.7 стр.13&gt;=Ф.F4w разд.1 сумма стл.8-12 стр.13</t>
  </si>
  <si>
    <t>Ф.F4w разд.1 стл.7 стр.16&gt;=Ф.F4w разд.1 сумма стл.8-12 стр.16</t>
  </si>
  <si>
    <t>Ф.F4w разд.1 стл.7 стр.10&gt;=Ф.F4w разд.1 сумма стл.8-12 стр.10</t>
  </si>
  <si>
    <t>Ф.F4w разд.1 стл.7 стр.22&gt;=Ф.F4w разд.1 сумма стл.8-12 стр.22</t>
  </si>
  <si>
    <t>Ф.F4w разд.1 стл.7 стр.20&gt;=Ф.F4w разд.1 сумма стл.8-12 стр.20</t>
  </si>
  <si>
    <t>Ф.F4w разд.1 стл.7 стр.6&gt;=Ф.F4w разд.1 сумма стл.8-12 стр.6</t>
  </si>
  <si>
    <t>Ф.F4w разд.1 стл.7 стр.9&gt;=Ф.F4w разд.1 сумма стл.8-12 стр.9</t>
  </si>
  <si>
    <t>Ф.F4w разд.1 стл.7 стр.12&gt;=Ф.F4w разд.1 сумма стл.8-12 стр.12</t>
  </si>
  <si>
    <t>Ф.F4w разд.6 стл.2 стр.4&gt;=Ф.F4w разд.6 стл.4 стр.4+Ф.F4w разд.6 стл.6 стр.4+Ф.F4w разд.6 стл.8 стр.4</t>
  </si>
  <si>
    <t xml:space="preserve">(r,w,s,g,v,q,b) Количество экспертиз по делам </t>
  </si>
  <si>
    <t>Ф.F4w разд.6 стл.2 стр.1&gt;=Ф.F4w разд.6 стл.4 стр.1+Ф.F4w разд.6 стл.6 стр.1+Ф.F4w разд.6 стл.8 стр.1</t>
  </si>
  <si>
    <t>Ф.F4w разд.6 стл.2 стр.3&gt;=Ф.F4w разд.6 стл.4 стр.3+Ф.F4w разд.6 стл.6 стр.3+Ф.F4w разд.6 стл.8 стр.3</t>
  </si>
  <si>
    <t>Ф.F4w разд.6 стл.2 стр.2&gt;=Ф.F4w разд.6 стл.4 стр.2+Ф.F4w разд.6 стл.6 стр.2+Ф.F4w разд.6 стл.8 стр.2</t>
  </si>
  <si>
    <t>Ф.F4w разд.5 стл.5 стр.2=0</t>
  </si>
  <si>
    <t>(r,w,g) В разделе 5 графа 5 (по всем строкам) равна 0</t>
  </si>
  <si>
    <t>Ф.F4w разд.5 стл.5 стр.3=0</t>
  </si>
  <si>
    <t>Ф.F4w разд.5 стл.5 стр.1=0</t>
  </si>
  <si>
    <t>Ф.F4w разд.6 стл.3 стр.2=Ф.F4w разд.6 стл.5 стр.2+Ф.F4w разд.6 стл.7 стр.2+Ф.F4w разд.6 стл.9 стр.2</t>
  </si>
  <si>
    <t>(r,w,s,g,v,q,b) В разделе 6 стл. 3  должны равняться сумме стл.5,7,9</t>
  </si>
  <si>
    <t>Ф.F4w разд.6 стл.3 стр.4=Ф.F4w разд.6 стл.5 стр.4+Ф.F4w разд.6 стл.7 стр.4+Ф.F4w разд.6 стл.9 стр.4</t>
  </si>
  <si>
    <t>Ф.F4w разд.6 стл.3 стр.1=Ф.F4w разд.6 стл.5 стр.1+Ф.F4w разд.6 стл.7 стр.1+Ф.F4w разд.6 стл.9 стр.1</t>
  </si>
  <si>
    <t>Ф.F4w разд.6 стл.3 стр.3=Ф.F4w разд.6 стл.5 стр.3+Ф.F4w разд.6 стл.7 стр.3+Ф.F4w разд.6 стл.9 стр.3</t>
  </si>
  <si>
    <t>(Ф.F4w разд.6 стл.2 стр.2=0 AND Ф.F4w разд.6 стл.3 стр.2=0) OR (Ф.F4w разд.6 стл.2 стр.2&gt;0 AND Ф.F4w разд.6 стл.3 стр.2&gt;0)</t>
  </si>
  <si>
    <t>(r,w,s,g,v,q,b) В разделе 6 если есть данные в графе 2, то они должны присутствовать и в графе 3</t>
  </si>
  <si>
    <t>должность                       инициалы, фамилия                            подпись</t>
  </si>
  <si>
    <t>(Ф.F4w разд.6 стл.2 стр.3=0 AND Ф.F4w разд.6 стл.3 стр.3=0) OR (Ф.F4w разд.6 стл.2 стр.3&gt;0 AND Ф.F4w разд.6 стл.3 стр.3&gt;0)</t>
  </si>
  <si>
    <t>(Ф.F4w разд.6 стл.2 стр.1=0 AND Ф.F4w разд.6 стл.3 стр.1=0) OR (Ф.F4w разд.6 стл.2 стр.1&gt;0 AND Ф.F4w разд.6 стл.3 стр.1&gt;0)</t>
  </si>
  <si>
    <t>(Ф.F4w разд.6 стл.2 стр.4=0 AND Ф.F4w разд.6 стл.3 стр.4=0) OR (Ф.F4w разд.6 стл.2 стр.4&gt;0 AND Ф.F4w разд.6 стл.3 стр.4&gt;0)</t>
  </si>
  <si>
    <t>(Ф.F4w разд.5 стл.1 стр.1=0 AND Ф.F4w разд.5 стл.1 стр.2=0) OR (Ф.F4w разд.5 стл.1 стр.1&gt;0 AND Ф.F4w разд.5 стл.1 стр.2&gt;0)</t>
  </si>
  <si>
    <t>(r,w,s,g,v,q,b) В разделе 5 если есть данные в стр. 1, то они должны присутствовать и в стр. 2</t>
  </si>
  <si>
    <t>(Ф.F4w разд.5 стл.4 стр.1=0 AND Ф.F4w разд.5 стл.4 стр.2=0) OR (Ф.F4w разд.5 стл.4 стр.1&gt;0 AND Ф.F4w разд.5 стл.4 стр.2&gt;0)</t>
  </si>
  <si>
    <t>(Ф.F4w разд.5 стл.3 стр.1=0 AND Ф.F4w разд.5 стл.3 стр.2=0) OR (Ф.F4w разд.5 стл.3 стр.1&gt;0 AND Ф.F4w разд.5 стл.3 стр.2&gt;0)</t>
  </si>
  <si>
    <t>(Ф.F4w разд.5 стл.6 стр.1=0 AND Ф.F4w разд.5 стл.6 стр.2=0) OR (Ф.F4w разд.5 стл.6 стр.1&gt;0 AND Ф.F4w разд.5 стл.6 стр.2&gt;0)</t>
  </si>
  <si>
    <t>(Ф.F4w разд.5 стл.5 стр.1=0 AND Ф.F4w разд.5 стл.5 стр.2=0) OR (Ф.F4w разд.5 стл.5 стр.1&gt;0 AND Ф.F4w разд.5 стл.5 стр.2&gt;0)</t>
  </si>
  <si>
    <t>(Ф.F4w разд.5 стл.2 стр.1=0 AND Ф.F4w разд.5 стл.2 стр.2=0) OR (Ф.F4w разд.5 стл.2 стр.1&gt;0 AND Ф.F4w разд.5 стл.2 стр.2&gt;0)</t>
  </si>
  <si>
    <t>(r,w,s,g,v,q,b) В разделе 3 если есть данные в графе 1, то они должны присутствовать и в графе 2.</t>
  </si>
  <si>
    <t>(Ф.F4w разд.3 стл.1 стр.1=0 AND Ф.F4w разд.3 стл.2 стр.1=0) OR (Ф.F4w разд.3 стл.1 стр.1&gt;0 AND Ф.F4w разд.3 стл.2 стр.1&gt;0)</t>
  </si>
  <si>
    <t>Ф.F4w разд.2 стл.3 стр.7=0</t>
  </si>
  <si>
    <t>(r,w,s,g,v,q,b) В разделе 2 данные в строке 7 граф 3 и 4 должны отсутствовать</t>
  </si>
  <si>
    <t>Ф.F4w разд.2 стл.4 стр.7=0</t>
  </si>
  <si>
    <t>Ф.F4w разд.2 стл.1 стр.7=0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</si>
  <si>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</si>
  <si>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</si>
  <si>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Ф.F4w разд.1 стл.10 стр.17=Ф.F4w разд.1 стл.10 сумма стр.18-21</t>
  </si>
  <si>
    <t>(r,w,s,g,v,q,b) В разделе 1 строка 17 детально раскрыта в строках 18-21</t>
  </si>
  <si>
    <t>Ф.F4w разд.1 стл.3 стр.17=Ф.F4w разд.1 стл.3 сумма стр.18-21</t>
  </si>
  <si>
    <t>Ф.F4w разд.1 стл.6 стр.17=Ф.F4w разд.1 стл.6 сумма стр.18-21</t>
  </si>
  <si>
    <t>Ф.F4w разд.1 стл.2 стр.17=Ф.F4w разд.1 стл.2 сумма стр.18-21</t>
  </si>
  <si>
    <t>Ф.F4w разд.1 стл.5 стр.17=Ф.F4w разд.1 стл.5 сумма стр.18-21</t>
  </si>
  <si>
    <t>Ф.F4w разд.1 стл.8 стр.17=Ф.F4w разд.1 стл.8 сумма стр.18-21</t>
  </si>
  <si>
    <t>Ф.F4w разд.1 стл.11 стр.17=Ф.F4w разд.1 стл.11 сумма стр.18-21</t>
  </si>
  <si>
    <t>Ф.F4w разд.1 стл.7 стр.17=Ф.F4w разд.1 стл.7 сумма стр.18-21</t>
  </si>
  <si>
    <t>Ф.F4w разд.1 стл.1 стр.17=Ф.F4w разд.1 стл.1 сумма стр.18-21</t>
  </si>
  <si>
    <t>Ф.F4w разд.1 стл.4 стр.17=Ф.F4w разд.1 стл.4 сумма стр.18-21</t>
  </si>
  <si>
    <t>Ф.F4w разд.1 стл.9 стр.17=Ф.F4w разд.1 стл.9 сумма стр.18-21</t>
  </si>
  <si>
    <t>Ф.F4w разд.1 стл.12 стр.17=Ф.F4w разд.1 стл.12 сумма стр.18-21</t>
  </si>
  <si>
    <t>Ф.F4w разд.1 стл.1 стр.10=Ф.F4w разд.1 стл.1 сумма стр.11-16</t>
  </si>
  <si>
    <t>(r,w,s,g,v,q,b) В разделе 1 строка 10 "Сумма ущерба, присужденная к взысканию" детально раскрыта в строках 11-16</t>
  </si>
  <si>
    <t>Ф.F4w разд.1 стл.4 стр.10=Ф.F4w разд.1 стл.4 сумма стр.11-16</t>
  </si>
  <si>
    <t>Ф.F4w разд.1 стл.12 стр.10=Ф.F4w разд.1 стл.12 сумма стр.11-16</t>
  </si>
  <si>
    <t>Ф.F4w разд.1 стл.10 стр.10=Ф.F4w разд.1 стл.10 сумма стр.11-16</t>
  </si>
  <si>
    <t>Ф.F4w разд.1 стл.7 стр.10=Ф.F4w разд.1 стл.7 сумма стр.11-16</t>
  </si>
  <si>
    <t>Ф.F4w разд.1 стл.11 стр.10=Ф.F4w разд.1 стл.11 сумма стр.11-16</t>
  </si>
  <si>
    <t>Ф.F4w разд.1 стл.6 стр.10=Ф.F4w разд.1 стл.6 сумма стр.11-16</t>
  </si>
  <si>
    <t>Ф.F4w разд.1 стл.3 стр.10=Ф.F4w разд.1 стл.3 сумма стр.11-16</t>
  </si>
  <si>
    <t>Ф.F4w разд.1 стл.9 стр.10=Ф.F4w разд.1 стл.9 сумма стр.11-16</t>
  </si>
  <si>
    <t>Ф.F4w разд.1 стл.2 стр.10=Ф.F4w разд.1 стл.2 сумма стр.11-16</t>
  </si>
  <si>
    <t>Ф.F4w разд.1 стл.8 стр.10=Ф.F4w разд.1 стл.8 сумма стр.11-16</t>
  </si>
  <si>
    <t>Ф.F4w разд.1 стл.5 стр.10=Ф.F4w разд.1 стл.5 сумма стр.11-16</t>
  </si>
  <si>
    <t>Ф.F4w разд.5 стл.3 стр.3=0</t>
  </si>
  <si>
    <t>(r,w,s,g,v,q,b) Количество дней в суде по экспертам, специалистам не подсчитывать</t>
  </si>
  <si>
    <t>Ф.F4w разд.7 стл.1 стр.2&gt;0</t>
  </si>
  <si>
    <t>(r,w,s,g,v,q,b) Внести количество судов и судей (участков мировых судей)</t>
  </si>
  <si>
    <t>Ф.F4w разд.7 стл.1 стр.1&gt;0</t>
  </si>
  <si>
    <t>(Ф.F4w разд.3 стл.3 стр.1=0 AND Ф.F4w разд.3 стл.4 стр.1=0) OR (Ф.F4w разд.3 стл.3 стр.1&gt;0 AND Ф.F4w разд.3 стл.4 стр.1&gt;0)</t>
  </si>
  <si>
    <t>(r,w,s,g,v,q,b) В разделе 3 если есть данные в графе 3, то они должны быть в графе 4.</t>
  </si>
  <si>
    <t>Мировой судья</t>
  </si>
  <si>
    <t>(Ф.F4w разд.3 стл.3 стр.2=0 AND Ф.F4w разд.3 стл.4 стр.2=0) OR (Ф.F4w разд.3 стл.3 стр.2&gt;0 AND Ф.F4w разд.3 стл.4 стр.2&gt;0)</t>
  </si>
  <si>
    <t>(Ф.F4w разд.5 стл.1 стр.2=0 AND Ф.F4w разд.5 стл.1 стр.3=0) OR (Ф.F4w разд.5 стл.1 стр.2&gt;0 AND Ф.F4w разд.5 стл.1 стр.3&gt;0)</t>
  </si>
  <si>
    <t>(r,w,s,g,v,q,b) В разделе 5 если есть данные в строке 2, то они должны быть и в строке 3</t>
  </si>
  <si>
    <t>(Ф.F4w разд.5 стл.2 стр.2=0 AND Ф.F4w разд.5 стл.2 стр.3=0) OR (Ф.F4w разд.5 стл.2 стр.2&gt;0 AND Ф.F4w разд.5 стл.2 стр.3&gt;0)</t>
  </si>
  <si>
    <t>(Ф.F4w разд.5 стл.5 стр.2=0 AND Ф.F4w разд.5 стл.5 стр.3=0) OR (Ф.F4w разд.5 стл.5 стр.2&gt;0 AND Ф.F4w разд.5 стл.5 стр.3&gt;0)</t>
  </si>
  <si>
    <t>(Ф.F4w разд.5 стл.6 стр.2=0 AND Ф.F4w разд.5 стл.6 стр.3=0) OR (Ф.F4w разд.5 стл.6 стр.2&gt;0 AND Ф.F4w разд.5 стл.6 стр.3&gt;0)</t>
  </si>
  <si>
    <t>(Ф.F4w разд.5 стл.4 стр.2=0 AND Ф.F4w разд.5 стл.4 стр.3=0) OR (Ф.F4w разд.5 стл.4 стр.2&gt;0 AND Ф.F4w разд.5 стл.4 стр.3&gt;0)</t>
  </si>
  <si>
    <t>Ф.F4w разд.6 стл.7 стр.5=Ф.F4w разд.6 стл.7 сумма стр.1-4</t>
  </si>
  <si>
    <t>(r,w,s,g,v,q,b) Всего по строкам</t>
  </si>
  <si>
    <t>Ф.F4w разд.6 стл.1 стр.5=Ф.F4w разд.6 стл.1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</si>
  <si>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</si>
  <si>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</si>
  <si>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разд.6 стл.2 стр.5=Ф.F4w разд.6 стл.2 сумма стр.1-4</t>
  </si>
  <si>
    <t>Ф.F4w разд.6 стл.8 стр.5=Ф.F4w разд.6 стл.8 сумма стр.1-4</t>
  </si>
  <si>
    <t>Ф.F4w разд.6 стл.3 стр.5=Ф.F4w разд.6 стл.3 сумма стр.1-4</t>
  </si>
  <si>
    <t>Ф.F4w разд.6 стл.9 стр.5=Ф.F4w разд.6 стл.9 сумма стр.1-4</t>
  </si>
  <si>
    <t>Ф.F4w разд.6 стл.6 стр.5=Ф.F4w разд.6 стл.6 сумма стр.1-4</t>
  </si>
  <si>
    <t>Ф.F4w разд.6 стл.2 стр.5&lt;=Ф.F4w разд.6 стл.1 стр.5</t>
  </si>
  <si>
    <t>(r,w,s,g,v,q,b) Графа 2 из графы 1</t>
  </si>
  <si>
    <t>Ф.F4w разд.6 стл.2 стр.2&lt;=Ф.F4w разд.6 стл.1 стр.2</t>
  </si>
  <si>
    <t>Ф.F4w разд.6 стл.2 стр.4&lt;=Ф.F4w разд.6 стл.1 стр.4</t>
  </si>
  <si>
    <t>Ф.F4w разд.6 стл.2 стр.3&lt;=Ф.F4w разд.6 стл.1 стр.3</t>
  </si>
  <si>
    <t>Ф.F4w разд.6 стл.2 стр.1&lt;=Ф.F4w разд.6 стл.1 стр.1</t>
  </si>
  <si>
    <t>Ф.F4w разд.5 стл.1 стр.2/Ф.F4w разд.5 стл.1 стр.3&lt;=2200</t>
  </si>
  <si>
    <t>Ф.F4w разд.5 стл.1 стр.2/Ф.F4w разд.5 стл.1 стр.3&gt;=275</t>
  </si>
  <si>
    <t>Ф.F4w разд.3 стл.1 стр.1&gt;=Ф.F4w разд.3 стл.3 стр.1</t>
  </si>
  <si>
    <t>(r,w,s,g,v,q,b) В разделе 3 гр.3 стр.1,2 должна быть меньше или равна гр.1 (за исключением случае обращения в доход государства сумм, наложенных в предыдущие года)</t>
  </si>
  <si>
    <t>Ф.F4w разд.3 стл.1 стр.2&gt;=Ф.F4w разд.3 стл.3 стр.2</t>
  </si>
  <si>
    <t>Ф.F4w разд.1 стл.1 стр.9=0</t>
  </si>
  <si>
    <t>(r,w,s,g,v,q,b) Внесите подтверждение на лист ФЛК Информационное</t>
  </si>
  <si>
    <t>Ф.F4w разд.2 сумма стл.2-3 стр.4&lt;=Ф.F4w разд.2 стл.1 стр.4</t>
  </si>
  <si>
    <t>(r,w,s,g,v,q,b) В разделе 2 "Уплачено добровольно" и "Передано для принудительного исполнения" должны быть меньше или равняться графе "Наложено" в строках 1-6</t>
  </si>
  <si>
    <t>Ф.F4w разд.2 сумма стл.2-3 стр.1&lt;=Ф.F4w разд.2 стл.1 стр.1</t>
  </si>
  <si>
    <t>Ф.F4w разд.2 сумма стл.2-3 стр.6&lt;=Ф.F4w разд.2 стл.1 стр.6</t>
  </si>
  <si>
    <t>Ф.F4w разд.2 сумма стл.2-3 стр.3&lt;=Ф.F4w разд.2 стл.1 стр.3</t>
  </si>
  <si>
    <t>Ф.F4w разд.2 сумма стл.2-3 стр.2&lt;=Ф.F4w разд.2 стл.1 стр.2</t>
  </si>
  <si>
    <t>Ф.F4w разд.2 сумма стл.2-3 стр.5&lt;=Ф.F4w разд.2 стл.1 стр.5</t>
  </si>
  <si>
    <t>Ф.F4w разд.1 стл.2 стр.10=Ф.F4w разд.1 стл.2 стр.17+Ф.F4w разд.1 стл.2 стр.22</t>
  </si>
  <si>
    <t>Ф.F4w разд.1 стл.11 стр.10=Ф.F4w разд.1 стл.11 стр.17+Ф.F4w разд.1 стл.11 стр.22</t>
  </si>
  <si>
    <t>Ф.F4w разд.1 стл.12 стр.10=Ф.F4w разд.1 стл.12 стр.17+Ф.F4w разд.1 стл.12 стр.22</t>
  </si>
  <si>
    <t>Ф.F4w разд.1 стл.4 стр.10=Ф.F4w разд.1 стл.4 стр.17+Ф.F4w разд.1 стл.4 стр.22</t>
  </si>
  <si>
    <t>Ф.F4w разд.1 стл.3 стр.10=Ф.F4w разд.1 стл.3 стр.17+Ф.F4w разд.1 стл.3 стр.22</t>
  </si>
  <si>
    <t>Ф.F4w разд.1 стл.6 стр.10=Ф.F4w разд.1 стл.6 стр.17+Ф.F4w разд.1 стл.6 стр.22</t>
  </si>
  <si>
    <t>Ф.F4w разд.1 стл.9 стр.10=Ф.F4w разд.1 стл.9 стр.17+Ф.F4w разд.1 стл.9 стр.22</t>
  </si>
  <si>
    <t>Ф.F4w разд.1 стл.1 стр.10=Ф.F4w разд.1 стл.1 стр.17+Ф.F4w разд.1 стл.1 стр.22</t>
  </si>
  <si>
    <t>Ф.F4w разд.1 стл.7 стр.10=Ф.F4w разд.1 стл.7 стр.17+Ф.F4w разд.1 стл.7 стр.22</t>
  </si>
  <si>
    <t>Ф.F4w разд.1 стл.10 стр.10=Ф.F4w разд.1 стл.10 стр.17+Ф.F4w разд.1 стл.10 стр.22</t>
  </si>
  <si>
    <t>Ф.F4w разд.1 стл.5 стр.10=Ф.F4w разд.1 стл.5 стр.17+Ф.F4w разд.1 стл.5 стр.22</t>
  </si>
  <si>
    <t>Ф.F4w разд.1 стл.8 стр.10=Ф.F4w разд.1 стл.8 стр.17+Ф.F4w разд.1 стл.8 стр.22</t>
  </si>
  <si>
    <t>Ф.F4w разд.1 стл.12 стр.1&lt;=10000000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</si>
  <si>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</si>
  <si>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Ф.F4w разд.1 стл.9 стр.1&lt;=10000000</t>
  </si>
  <si>
    <t>Ф.F4w разд.1 стл.7 стр.1&lt;=10000000</t>
  </si>
  <si>
    <t>Ф.F4w разд.1 стл.4 стр.1&lt;=10000000</t>
  </si>
  <si>
    <t>Ф.F4w разд.1 стл.10 стр.1&lt;=10000000</t>
  </si>
  <si>
    <t>Ф.F4w разд.1 стл.6 стр.1&lt;=10000000</t>
  </si>
  <si>
    <t>Ф.F4w разд.1 стл.3 стр.1&lt;=10000000</t>
  </si>
  <si>
    <t>Ф.F4w разд.1 стл.11 стр.1&lt;=10000000</t>
  </si>
  <si>
    <t>Ф.F4w разд.1 стл.8 стр.1&lt;=10000000</t>
  </si>
  <si>
    <t>Ф.F4w разд.1 стл.2 стр.1&lt;=10000000</t>
  </si>
  <si>
    <t>Ф.F4w разд.1 стл.5 стр.1&lt;=10000000</t>
  </si>
  <si>
    <t>Ф.F4w разд.1 стл.1 стр.1&lt;=10000000</t>
  </si>
  <si>
    <t>Ф.F4w разд.2 стл.2 стр.1&lt;=10000000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</si>
  <si>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</si>
  <si>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стл.4 стр.7&lt;=10000000</t>
  </si>
  <si>
    <t>Ф.F4w разд.2 стл.2 стр.7&lt;=10000000</t>
  </si>
  <si>
    <t>Ф.F4w разд.2 стл.2 стр.4&lt;=10000000</t>
  </si>
  <si>
    <t>Ф.F4w разд.2 стл.3 стр.1&lt;=10000000</t>
  </si>
  <si>
    <t>Ф.F4w разд.2 стл.3 стр.4&lt;=10000000</t>
  </si>
  <si>
    <t>Ф.F4w разд.2 стл.1 стр.3&lt;=10000000</t>
  </si>
  <si>
    <t>Ф.F4w разд.2 стл.2 стр.5&lt;=10000000</t>
  </si>
  <si>
    <t>Ф.F4w разд.2 стл.3 стр.7&lt;=10000000</t>
  </si>
  <si>
    <t>Ф.F4w разд.2 стл.4 стр.3&lt;=10000000</t>
  </si>
  <si>
    <t>Ф.F4w разд.2 стл.3 стр.3&lt;=10000000</t>
  </si>
  <si>
    <t>Ф.F4w разд.2 стл.4 стр.2&lt;=10000000</t>
  </si>
  <si>
    <t>Ф.F4w разд.2 стл.3 стр.6&lt;=10000000</t>
  </si>
  <si>
    <t>Ф.F4w разд.2 стл.1 стр.6&lt;=10000000</t>
  </si>
  <si>
    <t>Ф.F4w разд.2 стл.2 стр.2&lt;=10000000</t>
  </si>
  <si>
    <t>Ф.F4w разд.2 стл.4 стр.5&lt;=10000000</t>
  </si>
  <si>
    <t>Ф.F4w разд.2 стл.2 стр.3&lt;=10000000</t>
  </si>
  <si>
    <t>Ф.F4w разд.2 стл.1 стр.7&lt;=10000000</t>
  </si>
  <si>
    <t>Ф.F4w разд.2 стл.4 стр.6&lt;=10000000</t>
  </si>
  <si>
    <t>Ф.F4w разд.2 стл.1 стр.1&lt;=10000000</t>
  </si>
  <si>
    <t>Ф.F4w разд.2 стл.1 стр.4&lt;=10000000</t>
  </si>
  <si>
    <t>Ф.F4w разд.2 стл.2 стр.6&lt;=10000000</t>
  </si>
  <si>
    <t>Ф.F4w разд.2 стл.3 стр.2&lt;=10000000</t>
  </si>
  <si>
    <t>Ф.F4w разд.2 стл.1 стр.2&lt;=10000000</t>
  </si>
  <si>
    <t>Ф.F4w разд.2 стл.4 стр.4&lt;=10000000</t>
  </si>
  <si>
    <t>Ф.F4w разд.2 стл.4 стр.1&lt;=10000000</t>
  </si>
  <si>
    <t>Ф.F4w разд.2 стл.3 стр.5&lt;=10000000</t>
  </si>
  <si>
    <t>Ф.F4w разд.2 стл.1 стр.5&lt;=10000000</t>
  </si>
  <si>
    <t>Ф.F4w разд.3 стл.2 стр.1&lt;=10000000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</si>
  <si>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</si>
  <si>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Ф.F4w разд.3 стл.2 стр.2&lt;=10000000</t>
  </si>
  <si>
    <t>Ф.F4w разд.3 стл.4 стр.1&lt;=10000000</t>
  </si>
  <si>
    <t>Ф.F4w разд.3 стл.4 стр.2&lt;=10000000</t>
  </si>
  <si>
    <t>Ф.f4w разд.1 стл.3 стр.9=0</t>
  </si>
  <si>
    <t>(w) В случае рассмотрения мировыми судьями дел не по подсудности необходимо подтвердить на листе ФЛК информационное реквизитами судебных решений.</t>
  </si>
  <si>
    <t>Ф.f4w разд.1 стл.3 стр.15=0</t>
  </si>
  <si>
    <t>Ф.f4w разд.1 стл.3 стр.3=0</t>
  </si>
  <si>
    <t>Ф.f4w разд.1 стл.3 стр.6=0</t>
  </si>
  <si>
    <t>Ф.f4w разд.1 стл.3 стр.8=0</t>
  </si>
  <si>
    <t>Ф.f4w разд.1 стл.3 стр.11=0</t>
  </si>
  <si>
    <t>Ф.f4w разд.1 стл.3 стр.20=0</t>
  </si>
  <si>
    <t>Ф.f4w разд.1 стл.3 стр.14=0</t>
  </si>
  <si>
    <t>Ф.f4w разд.1 стл.3 стр.17=0</t>
  </si>
  <si>
    <t>Ф.f4w разд.1 стл.3 стр.7=0</t>
  </si>
  <si>
    <t>Ф.f4w разд.1 стл.3 стр.4=0</t>
  </si>
  <si>
    <t>Ф.f4w разд.1 стл.3 стр.10=0</t>
  </si>
  <si>
    <t>Ф.f4w разд.1 стл.3 стр.16=0</t>
  </si>
  <si>
    <t>Ф.f4w разд.1 стл.3 стр.13=0</t>
  </si>
  <si>
    <t>Ф.f4w разд.1 стл.3 стр.12=0</t>
  </si>
  <si>
    <t>Ф.f4w разд.1 стл.3 стр.18=0</t>
  </si>
  <si>
    <t>Ф.f4w разд.1 стл.3 стр.1=0</t>
  </si>
  <si>
    <t>Ф.f4w разд.1 стл.3 стр.21=0</t>
  </si>
  <si>
    <t>Ф.f4w разд.1 стл.3 стр.5=0</t>
  </si>
  <si>
    <t>Ф.f4w разд.1 стл.3 стр.19=0</t>
  </si>
  <si>
    <t>Ф.f4w разд.1 стл.3 стр.2=0</t>
  </si>
  <si>
    <t>Ф.f4w разд.1 стл.3 стр.22=0</t>
  </si>
  <si>
    <t>Ф.f4w разд.1 стл.4 стр.22=0</t>
  </si>
  <si>
    <t>Ф.f4w разд.1 стл.4 стр.10=0</t>
  </si>
  <si>
    <t>Ф.f4w разд.1 стл.4 стр.2=0</t>
  </si>
  <si>
    <t>Ф.f4w разд.1 стл.4 стр.19=0</t>
  </si>
  <si>
    <t>Ф.f4w разд.1 стл.4 стр.21=0</t>
  </si>
  <si>
    <t>Ф.f4w разд.1 стл.4 стр.1=0</t>
  </si>
  <si>
    <t>Ф.f4w разд.1 стл.4 стр.18=0</t>
  </si>
  <si>
    <t>Ф.f4w разд.1 стл.4 стр.12=0</t>
  </si>
  <si>
    <t>Ф.f4w разд.1 стл.4 стр.6=0</t>
  </si>
  <si>
    <t>Ф.f4w разд.1 стл.4 стр.15=0</t>
  </si>
  <si>
    <t>Ф.f4w разд.1 стл.4 стр.13=0</t>
  </si>
  <si>
    <t>Ф.f4w разд.1 стл.4 стр.16=0</t>
  </si>
  <si>
    <t>Ф.f4w разд.1 стл.4 стр.4=0</t>
  </si>
  <si>
    <t>Ф.f4w разд.1 стл.4 стр.7=0</t>
  </si>
  <si>
    <t>Ф.f4w разд.1 стл.4 стр.17=0</t>
  </si>
  <si>
    <t>Ф.f4w разд.1 стл.4 стр.14=0</t>
  </si>
  <si>
    <t>Ф.f4w разд.1 стл.4 стр.11=0</t>
  </si>
  <si>
    <t>Ф.f4w разд.1 стл.4 стр.5=0</t>
  </si>
  <si>
    <t>Ф.f4w разд.1 стл.4 стр.8=0</t>
  </si>
  <si>
    <t>Ф.f4w разд.1 стл.4 стр.3=0</t>
  </si>
  <si>
    <t>Ф.f4w разд.1 стл.4 стр.20=0</t>
  </si>
  <si>
    <t>Ф.f4w разд.1 стл.4 стр.9=0</t>
  </si>
  <si>
    <t>Ф.f4w разд.1 стл.5 стр.9=0</t>
  </si>
  <si>
    <t>Ф.f4w разд.1 стл.5 стр.20=0</t>
  </si>
  <si>
    <t>Ф.f4w разд.1 стл.5 стр.3=0</t>
  </si>
  <si>
    <t>Ф.F4w разд.1 стл.1 стр.1=Ф.F4w разд.1 сумма стл.2-6 стр.1</t>
  </si>
  <si>
    <t>(r,w,s,g,v,q,b) ФЛК может быть нарушено в случае причинения ущерба иным видом хищения, неперечисленным в гр. 2-6, редкий случай подтвердить копией приговора.</t>
  </si>
  <si>
    <t>Ф.F4w разд.1 стл.1 стр.2=Ф.F4w разд.1 сумма стл.2-6 стр.2</t>
  </si>
  <si>
    <t>Ф.F4w разд.1 стл.1 стр.3=Ф.F4w разд.1 сумма стл.2-6 стр.3</t>
  </si>
  <si>
    <t>Ф.F4w разд.1 стл.1 стр.4=Ф.F4w разд.1 сумма стл.2-6 стр.4</t>
  </si>
  <si>
    <t>Ф.F4w разд.1 стл.1 стр.5=Ф.F4w разд.1 сумма стл.2-6 стр.5</t>
  </si>
  <si>
    <t>Ф.F4w разд.1 стл.1 стр.6=Ф.F4w разд.1 сумма стл.2-6 стр.6</t>
  </si>
  <si>
    <t>Ф.F4w разд.1 стл.1 стр.7=Ф.F4w разд.1 сумма стл.2-6 стр.7</t>
  </si>
  <si>
    <t>Ф.F4w разд.1 стл.1 стр.8=Ф.F4w разд.1 сумма стл.2-6 стр.8</t>
  </si>
  <si>
    <t>Ф.F4w разд.1 стл.1 стр.9=Ф.F4w разд.1 сумма стл.2-6 стр.9</t>
  </si>
  <si>
    <t>Ф.F4w разд.1 стл.1 стр.10=Ф.F4w разд.1 сумма стл.2-6 стр.10</t>
  </si>
  <si>
    <t>Ф.F4w разд.1 стл.1 стр.11=Ф.F4w разд.1 сумма стл.2-6 стр.11</t>
  </si>
  <si>
    <t>Ф.F4w разд.1 стл.1 стр.12=Ф.F4w разд.1 сумма стл.2-6 стр.12</t>
  </si>
  <si>
    <t>Ф.F4w разд.1 стл.1 стр.13=Ф.F4w разд.1 сумма стл.2-6 стр.13</t>
  </si>
  <si>
    <t>Ф.F4w разд.1 стл.1 стр.14=Ф.F4w разд.1 сумма стл.2-6 стр.14</t>
  </si>
  <si>
    <t>Ф.F4w разд.1 стл.1 стр.15=Ф.F4w разд.1 сумма стл.2-6 стр.15</t>
  </si>
  <si>
    <t>Ф.F4w разд.1 стл.1 стр.16=Ф.F4w разд.1 сумма стл.2-6 стр.16</t>
  </si>
  <si>
    <t>Ф.F4w разд.1 стл.1 стр.17=Ф.F4w разд.1 сумма стл.2-6 стр.17</t>
  </si>
  <si>
    <t>Ф.F4w разд.1 стл.1 стр.18=Ф.F4w разд.1 сумма стл.2-6 стр.18</t>
  </si>
  <si>
    <t>Ф.F4w разд.1 стл.1 стр.19=Ф.F4w разд.1 сумма стл.2-6 стр.19</t>
  </si>
  <si>
    <t>Ф.F4w разд.1 стл.1 стр.20=Ф.F4w разд.1 сумма стл.2-6 стр.20</t>
  </si>
  <si>
    <t>Ф.F4w разд.1 стл.1 стр.21=Ф.F4w разд.1 сумма стл.2-6 стр.21</t>
  </si>
  <si>
    <t>Ф.F4w разд.1 стл.1 стр.22=Ф.F4w разд.1 сумма стл.2-6 стр.22</t>
  </si>
  <si>
    <t>путем суммирования</t>
  </si>
  <si>
    <t>Д.З.Саляхов</t>
  </si>
  <si>
    <t>главный специалист</t>
  </si>
  <si>
    <t>Г.Р.Сагитова</t>
  </si>
  <si>
    <t>843-221-65-53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</si>
</sst>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 Cyr"/>
      <family val="0"/>
    </font>
    <font>
      <sz val="10"/>
      <color indexed="8"/>
      <name val="Times New Roman CYR"/>
      <family val="1"/>
    </font>
    <font>
      <b/>
      <sz val="9"/>
      <color indexed="8"/>
      <name val="Times New Roman CYR"/>
      <family val="0"/>
    </font>
    <font>
      <sz val="12"/>
      <color indexed="8"/>
      <name val="Times New Roman CYR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sz val="10"/>
      <color indexed="14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 CYR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4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7" xfId="54" applyFont="1" applyFill="1" applyBorder="1" applyAlignment="1">
      <alignment/>
      <protection/>
    </xf>
    <xf numFmtId="0" fontId="1" fillId="0" borderId="0" xfId="54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8" fillId="0" borderId="0" xfId="0" applyFont="1" applyAlignment="1" applyProtection="1">
      <alignment/>
      <protection/>
    </xf>
    <xf numFmtId="3" fontId="12" fillId="33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justify" wrapText="1"/>
    </xf>
    <xf numFmtId="0" fontId="8" fillId="0" borderId="16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20" fillId="0" borderId="0" xfId="0" applyFont="1" applyFill="1" applyAlignment="1" applyProtection="1">
      <alignment shrinkToFit="1"/>
      <protection/>
    </xf>
    <xf numFmtId="3" fontId="4" fillId="34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justify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justify" wrapText="1"/>
    </xf>
    <xf numFmtId="0" fontId="3" fillId="34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8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right"/>
    </xf>
    <xf numFmtId="0" fontId="3" fillId="34" borderId="26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6" fillId="0" borderId="28" xfId="0" applyFont="1" applyFill="1" applyBorder="1" applyAlignment="1">
      <alignment horizontal="center" vertical="center" wrapText="1"/>
    </xf>
    <xf numFmtId="49" fontId="24" fillId="0" borderId="28" xfId="53" applyNumberFormat="1" applyFont="1" applyFill="1" applyBorder="1" applyAlignment="1">
      <alignment vertical="top" wrapText="1"/>
      <protection/>
    </xf>
    <xf numFmtId="0" fontId="26" fillId="0" borderId="16" xfId="0" applyNumberFormat="1" applyFont="1" applyFill="1" applyBorder="1" applyAlignment="1">
      <alignment horizontal="center" vertical="center" wrapText="1"/>
    </xf>
    <xf numFmtId="49" fontId="24" fillId="0" borderId="16" xfId="53" applyNumberFormat="1" applyFont="1" applyFill="1" applyBorder="1" applyAlignment="1">
      <alignment vertical="top" wrapText="1"/>
      <protection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justify" wrapText="1"/>
    </xf>
    <xf numFmtId="0" fontId="26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wrapText="1"/>
    </xf>
    <xf numFmtId="0" fontId="33" fillId="0" borderId="0" xfId="0" applyFont="1" applyFill="1" applyBorder="1" applyAlignment="1">
      <alignment wrapText="1"/>
    </xf>
    <xf numFmtId="0" fontId="34" fillId="0" borderId="16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7" fillId="0" borderId="29" xfId="0" applyNumberFormat="1" applyFont="1" applyBorder="1" applyAlignment="1">
      <alignment/>
    </xf>
    <xf numFmtId="1" fontId="38" fillId="0" borderId="29" xfId="0" applyNumberFormat="1" applyFont="1" applyBorder="1" applyAlignment="1">
      <alignment horizontal="center"/>
    </xf>
    <xf numFmtId="0" fontId="0" fillId="0" borderId="29" xfId="0" applyNumberFormat="1" applyBorder="1" applyAlignment="1">
      <alignment wrapText="1"/>
    </xf>
    <xf numFmtId="0" fontId="0" fillId="0" borderId="0" xfId="0" applyAlignment="1">
      <alignment wrapText="1"/>
    </xf>
    <xf numFmtId="0" fontId="36" fillId="0" borderId="30" xfId="0" applyNumberFormat="1" applyFont="1" applyBorder="1" applyAlignment="1">
      <alignment/>
    </xf>
    <xf numFmtId="0" fontId="36" fillId="0" borderId="30" xfId="0" applyNumberFormat="1" applyFont="1" applyBorder="1" applyAlignment="1">
      <alignment wrapText="1"/>
    </xf>
    <xf numFmtId="0" fontId="39" fillId="0" borderId="29" xfId="0" applyNumberFormat="1" applyFont="1" applyBorder="1" applyAlignment="1">
      <alignment/>
    </xf>
    <xf numFmtId="0" fontId="41" fillId="0" borderId="15" xfId="0" applyFont="1" applyBorder="1" applyAlignment="1" applyProtection="1">
      <alignment horizontal="left"/>
      <protection/>
    </xf>
    <xf numFmtId="0" fontId="41" fillId="0" borderId="10" xfId="0" applyFont="1" applyBorder="1" applyAlignment="1" applyProtection="1">
      <alignment horizontal="left"/>
      <protection/>
    </xf>
    <xf numFmtId="0" fontId="24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3" fontId="24" fillId="34" borderId="16" xfId="0" applyNumberFormat="1" applyFont="1" applyFill="1" applyBorder="1" applyAlignment="1" applyProtection="1">
      <alignment vertical="center" wrapText="1"/>
      <protection locked="0"/>
    </xf>
    <xf numFmtId="3" fontId="24" fillId="35" borderId="16" xfId="0" applyNumberFormat="1" applyFont="1" applyFill="1" applyBorder="1" applyAlignment="1" applyProtection="1">
      <alignment vertical="center" wrapText="1"/>
      <protection locked="0"/>
    </xf>
    <xf numFmtId="3" fontId="13" fillId="33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16" xfId="0" applyFont="1" applyFill="1" applyBorder="1" applyAlignment="1">
      <alignment horizontal="center" vertical="center"/>
    </xf>
    <xf numFmtId="3" fontId="18" fillId="34" borderId="16" xfId="0" applyNumberFormat="1" applyFont="1" applyFill="1" applyBorder="1" applyAlignment="1">
      <alignment horizontal="right" vertical="center"/>
    </xf>
    <xf numFmtId="3" fontId="18" fillId="33" borderId="16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8" fillId="34" borderId="16" xfId="0" applyNumberFormat="1" applyFont="1" applyFill="1" applyBorder="1" applyAlignment="1" applyProtection="1">
      <alignment horizontal="right" vertical="center"/>
      <protection locked="0"/>
    </xf>
    <xf numFmtId="0" fontId="17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45" fillId="0" borderId="13" xfId="0" applyFont="1" applyBorder="1" applyAlignment="1" applyProtection="1">
      <alignment horizontal="right" wrapText="1"/>
      <protection/>
    </xf>
    <xf numFmtId="0" fontId="45" fillId="34" borderId="13" xfId="0" applyFont="1" applyFill="1" applyBorder="1" applyAlignment="1" applyProtection="1">
      <alignment horizontal="center" wrapText="1"/>
      <protection locked="0"/>
    </xf>
    <xf numFmtId="0" fontId="45" fillId="0" borderId="13" xfId="0" applyFont="1" applyBorder="1" applyAlignment="1" applyProtection="1">
      <alignment horizontal="center" wrapText="1"/>
      <protection/>
    </xf>
    <xf numFmtId="0" fontId="45" fillId="0" borderId="13" xfId="0" applyFont="1" applyBorder="1" applyAlignment="1" applyProtection="1">
      <alignment wrapText="1"/>
      <protection/>
    </xf>
    <xf numFmtId="0" fontId="37" fillId="0" borderId="29" xfId="0" applyNumberFormat="1" applyFont="1" applyBorder="1" applyAlignment="1">
      <alignment wrapText="1"/>
    </xf>
    <xf numFmtId="1" fontId="38" fillId="0" borderId="29" xfId="0" applyNumberFormat="1" applyFont="1" applyBorder="1" applyAlignment="1">
      <alignment horizontal="center" wrapText="1"/>
    </xf>
    <xf numFmtId="166" fontId="3" fillId="0" borderId="0" xfId="0" applyNumberFormat="1" applyFont="1" applyAlignment="1" applyProtection="1">
      <alignment/>
      <protection/>
    </xf>
    <xf numFmtId="14" fontId="18" fillId="0" borderId="17" xfId="54" applyNumberFormat="1" applyFont="1" applyFill="1" applyBorder="1" applyAlignment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wrapText="1"/>
      <protection locked="0"/>
    </xf>
    <xf numFmtId="0" fontId="18" fillId="34" borderId="10" xfId="0" applyFont="1" applyFill="1" applyBorder="1" applyAlignment="1" applyProtection="1">
      <alignment horizontal="center" wrapText="1"/>
      <protection locked="0"/>
    </xf>
    <xf numFmtId="0" fontId="18" fillId="34" borderId="11" xfId="0" applyFont="1" applyFill="1" applyBorder="1" applyAlignment="1" applyProtection="1">
      <alignment horizontal="center" wrapText="1"/>
      <protection locked="0"/>
    </xf>
    <xf numFmtId="0" fontId="16" fillId="0" borderId="27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41" fillId="0" borderId="15" xfId="0" applyFont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49" fontId="44" fillId="0" borderId="39" xfId="0" applyNumberFormat="1" applyFont="1" applyFill="1" applyBorder="1" applyAlignment="1">
      <alignment horizontal="center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42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7" fillId="0" borderId="17" xfId="53" applyFont="1" applyFill="1" applyBorder="1" applyAlignment="1">
      <alignment horizontal="left" wrapText="1"/>
      <protection/>
    </xf>
    <xf numFmtId="49" fontId="24" fillId="0" borderId="28" xfId="0" applyNumberFormat="1" applyFont="1" applyFill="1" applyBorder="1" applyAlignment="1">
      <alignment vertical="center" wrapText="1"/>
    </xf>
    <xf numFmtId="49" fontId="24" fillId="0" borderId="38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top" wrapText="1"/>
    </xf>
    <xf numFmtId="0" fontId="23" fillId="0" borderId="2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0" fontId="23" fillId="0" borderId="38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4" fillId="0" borderId="44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32" fillId="0" borderId="0" xfId="54" applyFont="1" applyFill="1" applyBorder="1" applyAlignment="1">
      <alignment horizontal="center" vertical="top" wrapText="1"/>
      <protection/>
    </xf>
    <xf numFmtId="0" fontId="12" fillId="0" borderId="0" xfId="0" applyFont="1" applyBorder="1" applyAlignment="1">
      <alignment/>
    </xf>
    <xf numFmtId="0" fontId="12" fillId="0" borderId="36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1" fillId="0" borderId="45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4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17" fillId="0" borderId="43" xfId="0" applyFont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4" fillId="0" borderId="17" xfId="54" applyFont="1" applyFill="1" applyBorder="1" applyAlignment="1">
      <alignment horizontal="center" vertical="top" wrapText="1"/>
      <protection/>
    </xf>
    <xf numFmtId="0" fontId="18" fillId="0" borderId="2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№4_2003" xfId="53"/>
    <cellStyle name="Обычный_Шаблон формы №8_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734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734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5" name="Line 11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6" name="Line 12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7" name="Line 13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8" name="Line 14"/>
        <xdr:cNvSpPr>
          <a:spLocks/>
        </xdr:cNvSpPr>
      </xdr:nvSpPr>
      <xdr:spPr>
        <a:xfrm>
          <a:off x="7038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5"/>
        <xdr:cNvSpPr>
          <a:spLocks/>
        </xdr:cNvSpPr>
      </xdr:nvSpPr>
      <xdr:spPr>
        <a:xfrm>
          <a:off x="7038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0" name="Line 16"/>
        <xdr:cNvSpPr>
          <a:spLocks/>
        </xdr:cNvSpPr>
      </xdr:nvSpPr>
      <xdr:spPr>
        <a:xfrm>
          <a:off x="7038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17"/>
        <xdr:cNvSpPr>
          <a:spLocks/>
        </xdr:cNvSpPr>
      </xdr:nvSpPr>
      <xdr:spPr>
        <a:xfrm>
          <a:off x="7038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7038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zoomScale="75" zoomScaleNormal="75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3" width="9.140625" style="1" customWidth="1"/>
    <col min="14" max="14" width="11.28125" style="1" customWidth="1"/>
    <col min="15" max="16384" width="9.140625" style="1" customWidth="1"/>
  </cols>
  <sheetData>
    <row r="1" spans="1:15" ht="15.75" thickBot="1">
      <c r="A1" s="47" t="str">
        <f>"f4w-"&amp;VLOOKUP(G6,Коды_отчетных_периодов,2,FALSE)&amp;"-"&amp;I6&amp;"-"&amp;VLOOKUP(D27,Коды_судов,2,FALSE)</f>
        <v>f4w-h-2012-142</v>
      </c>
      <c r="B1" s="4"/>
      <c r="N1" s="135"/>
      <c r="O1" s="135">
        <v>40898</v>
      </c>
    </row>
    <row r="2" spans="4:13" ht="13.5" customHeight="1" thickBot="1">
      <c r="D2" s="137" t="s">
        <v>63</v>
      </c>
      <c r="E2" s="138"/>
      <c r="F2" s="138"/>
      <c r="G2" s="138"/>
      <c r="H2" s="138"/>
      <c r="I2" s="138"/>
      <c r="J2" s="138"/>
      <c r="K2" s="138"/>
      <c r="L2" s="139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40" t="s">
        <v>230</v>
      </c>
      <c r="E4" s="141"/>
      <c r="F4" s="141"/>
      <c r="G4" s="141"/>
      <c r="H4" s="141"/>
      <c r="I4" s="141"/>
      <c r="J4" s="141"/>
      <c r="K4" s="141"/>
      <c r="L4" s="142"/>
      <c r="M4" s="5"/>
    </row>
    <row r="5" spans="2:13" ht="30" customHeight="1">
      <c r="B5" s="28"/>
      <c r="D5" s="143"/>
      <c r="E5" s="144"/>
      <c r="F5" s="144"/>
      <c r="G5" s="144"/>
      <c r="H5" s="144"/>
      <c r="I5" s="144"/>
      <c r="J5" s="144"/>
      <c r="K5" s="144"/>
      <c r="L5" s="145"/>
      <c r="M5" s="5"/>
    </row>
    <row r="6" spans="4:14" ht="18" customHeight="1" thickBot="1">
      <c r="D6" s="8"/>
      <c r="E6" s="9"/>
      <c r="F6" s="129" t="s">
        <v>67</v>
      </c>
      <c r="G6" s="130">
        <v>6</v>
      </c>
      <c r="H6" s="131" t="s">
        <v>68</v>
      </c>
      <c r="I6" s="130">
        <v>2012</v>
      </c>
      <c r="J6" s="132" t="s">
        <v>69</v>
      </c>
      <c r="K6" s="9"/>
      <c r="L6" s="10"/>
      <c r="M6" s="153" t="str">
        <f>IF(COUNTIF('ФЛК (обязательный)'!A2:A152,"Неверно!")&gt;0,"Ошибки ФЛК!"," ")</f>
        <v> </v>
      </c>
      <c r="N6" s="154"/>
    </row>
    <row r="7" spans="1:12" ht="12.75">
      <c r="A7" s="29"/>
      <c r="E7" s="5"/>
      <c r="F7" s="5"/>
      <c r="G7" s="5"/>
      <c r="H7" s="5"/>
      <c r="I7" s="5"/>
      <c r="J7" s="5"/>
      <c r="K7" s="5"/>
      <c r="L7" s="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65" customFormat="1" ht="15.75" thickBot="1">
      <c r="A9" s="146" t="s">
        <v>70</v>
      </c>
      <c r="B9" s="146"/>
      <c r="C9" s="146"/>
      <c r="D9" s="146" t="s">
        <v>71</v>
      </c>
      <c r="E9" s="146"/>
      <c r="F9" s="146"/>
      <c r="G9" s="146" t="s">
        <v>72</v>
      </c>
      <c r="H9" s="146"/>
      <c r="I9" s="64"/>
      <c r="K9" s="158" t="s">
        <v>202</v>
      </c>
      <c r="L9" s="159"/>
      <c r="M9" s="159"/>
      <c r="N9" s="160"/>
      <c r="O9" s="66"/>
    </row>
    <row r="10" spans="1:14" s="65" customFormat="1" ht="13.5" customHeight="1" thickBot="1">
      <c r="A10" s="170" t="s">
        <v>73</v>
      </c>
      <c r="B10" s="170"/>
      <c r="C10" s="170"/>
      <c r="D10" s="170"/>
      <c r="E10" s="170"/>
      <c r="F10" s="170"/>
      <c r="G10" s="170"/>
      <c r="H10" s="170"/>
      <c r="I10" s="67"/>
      <c r="K10" s="155" t="s">
        <v>74</v>
      </c>
      <c r="L10" s="156"/>
      <c r="M10" s="156"/>
      <c r="N10" s="157"/>
    </row>
    <row r="11" spans="1:14" s="65" customFormat="1" ht="13.5" customHeight="1" thickBot="1">
      <c r="A11" s="170" t="s">
        <v>75</v>
      </c>
      <c r="B11" s="170"/>
      <c r="C11" s="170"/>
      <c r="D11" s="172" t="s">
        <v>76</v>
      </c>
      <c r="E11" s="172"/>
      <c r="F11" s="173"/>
      <c r="G11" s="171" t="s">
        <v>192</v>
      </c>
      <c r="H11" s="173"/>
      <c r="I11" s="67"/>
      <c r="K11" s="161" t="s">
        <v>64</v>
      </c>
      <c r="L11" s="162"/>
      <c r="M11" s="162"/>
      <c r="N11" s="163"/>
    </row>
    <row r="12" spans="1:14" s="65" customFormat="1" ht="10.5" customHeight="1" thickBot="1">
      <c r="A12" s="170"/>
      <c r="B12" s="170"/>
      <c r="C12" s="170"/>
      <c r="D12" s="175"/>
      <c r="E12" s="175"/>
      <c r="F12" s="176"/>
      <c r="G12" s="174"/>
      <c r="H12" s="176"/>
      <c r="I12" s="67"/>
      <c r="K12" s="164"/>
      <c r="L12" s="165"/>
      <c r="M12" s="165"/>
      <c r="N12" s="166"/>
    </row>
    <row r="13" spans="1:14" s="65" customFormat="1" ht="13.5" customHeight="1" thickBot="1">
      <c r="A13" s="200" t="s">
        <v>77</v>
      </c>
      <c r="B13" s="201"/>
      <c r="C13" s="202"/>
      <c r="D13" s="175"/>
      <c r="E13" s="175"/>
      <c r="F13" s="176"/>
      <c r="G13" s="174"/>
      <c r="H13" s="176"/>
      <c r="I13" s="67"/>
      <c r="K13" s="164"/>
      <c r="L13" s="165"/>
      <c r="M13" s="165"/>
      <c r="N13" s="166"/>
    </row>
    <row r="14" spans="1:14" s="65" customFormat="1" ht="22.5" customHeight="1" thickBot="1">
      <c r="A14" s="147" t="s">
        <v>276</v>
      </c>
      <c r="B14" s="148"/>
      <c r="C14" s="149"/>
      <c r="D14" s="200" t="s">
        <v>277</v>
      </c>
      <c r="E14" s="201"/>
      <c r="F14" s="202"/>
      <c r="G14" s="178"/>
      <c r="H14" s="179"/>
      <c r="I14" s="67"/>
      <c r="K14" s="164"/>
      <c r="L14" s="165"/>
      <c r="M14" s="165"/>
      <c r="N14" s="166"/>
    </row>
    <row r="15" spans="1:14" s="65" customFormat="1" ht="20.25" customHeight="1" thickBot="1">
      <c r="A15" s="170" t="s">
        <v>65</v>
      </c>
      <c r="B15" s="170"/>
      <c r="C15" s="170"/>
      <c r="D15" s="171" t="s">
        <v>78</v>
      </c>
      <c r="E15" s="172"/>
      <c r="F15" s="173"/>
      <c r="G15" s="171" t="s">
        <v>192</v>
      </c>
      <c r="H15" s="173"/>
      <c r="I15" s="67"/>
      <c r="K15" s="164"/>
      <c r="L15" s="165"/>
      <c r="M15" s="165"/>
      <c r="N15" s="166"/>
    </row>
    <row r="16" spans="1:14" s="65" customFormat="1" ht="21.75" customHeight="1" thickBot="1">
      <c r="A16" s="147" t="s">
        <v>278</v>
      </c>
      <c r="B16" s="148"/>
      <c r="C16" s="149"/>
      <c r="D16" s="174"/>
      <c r="E16" s="175"/>
      <c r="F16" s="176"/>
      <c r="G16" s="174"/>
      <c r="H16" s="176"/>
      <c r="I16" s="67"/>
      <c r="K16" s="167"/>
      <c r="L16" s="168"/>
      <c r="M16" s="168"/>
      <c r="N16" s="169"/>
    </row>
    <row r="17" spans="1:14" s="65" customFormat="1" ht="21" customHeight="1" thickBot="1">
      <c r="A17" s="147" t="s">
        <v>66</v>
      </c>
      <c r="B17" s="148"/>
      <c r="C17" s="149"/>
      <c r="D17" s="177"/>
      <c r="E17" s="178"/>
      <c r="F17" s="179"/>
      <c r="G17" s="177"/>
      <c r="H17" s="179"/>
      <c r="I17" s="67"/>
      <c r="J17" s="128"/>
      <c r="K17" s="127"/>
      <c r="L17" s="127"/>
      <c r="M17" s="127"/>
      <c r="N17" s="127"/>
    </row>
    <row r="18" spans="1:14" s="65" customFormat="1" ht="13.5" customHeight="1" thickBot="1">
      <c r="A18" s="170" t="s">
        <v>79</v>
      </c>
      <c r="B18" s="170"/>
      <c r="C18" s="170"/>
      <c r="D18" s="170"/>
      <c r="E18" s="170"/>
      <c r="F18" s="170"/>
      <c r="G18" s="170"/>
      <c r="H18" s="170"/>
      <c r="I18" s="67"/>
      <c r="K18" s="69"/>
      <c r="L18" s="69"/>
      <c r="M18" s="69"/>
      <c r="N18" s="69"/>
    </row>
    <row r="19" spans="1:14" s="65" customFormat="1" ht="13.5" customHeight="1" thickBot="1">
      <c r="A19" s="171" t="s">
        <v>80</v>
      </c>
      <c r="B19" s="172"/>
      <c r="C19" s="173"/>
      <c r="D19" s="170" t="s">
        <v>81</v>
      </c>
      <c r="E19" s="170"/>
      <c r="F19" s="170"/>
      <c r="G19" s="170" t="s">
        <v>193</v>
      </c>
      <c r="H19" s="170"/>
      <c r="I19" s="67"/>
      <c r="K19" s="70"/>
      <c r="M19" s="71"/>
      <c r="N19" s="70"/>
    </row>
    <row r="20" spans="1:14" s="65" customFormat="1" ht="13.5" thickBot="1">
      <c r="A20" s="174"/>
      <c r="B20" s="175"/>
      <c r="C20" s="176"/>
      <c r="D20" s="170"/>
      <c r="E20" s="170"/>
      <c r="F20" s="170"/>
      <c r="G20" s="170"/>
      <c r="H20" s="170"/>
      <c r="I20" s="67"/>
      <c r="K20" s="71"/>
      <c r="L20" s="71"/>
      <c r="M20" s="71"/>
      <c r="N20" s="71"/>
    </row>
    <row r="21" spans="1:14" s="65" customFormat="1" ht="9.75" customHeight="1" thickBot="1">
      <c r="A21" s="174"/>
      <c r="B21" s="175"/>
      <c r="C21" s="176"/>
      <c r="D21" s="170"/>
      <c r="E21" s="170"/>
      <c r="F21" s="170"/>
      <c r="G21" s="170"/>
      <c r="H21" s="170"/>
      <c r="I21" s="67"/>
      <c r="K21" s="70"/>
      <c r="L21" s="71"/>
      <c r="M21" s="71"/>
      <c r="N21" s="71"/>
    </row>
    <row r="22" spans="1:14" s="65" customFormat="1" ht="24.75" customHeight="1" thickBot="1">
      <c r="A22" s="147" t="s">
        <v>278</v>
      </c>
      <c r="B22" s="148"/>
      <c r="C22" s="149"/>
      <c r="D22" s="170"/>
      <c r="E22" s="170"/>
      <c r="F22" s="170"/>
      <c r="G22" s="170"/>
      <c r="H22" s="170"/>
      <c r="I22" s="67"/>
      <c r="K22" s="71"/>
      <c r="L22" s="71"/>
      <c r="M22" s="71"/>
      <c r="N22" s="71"/>
    </row>
    <row r="23" spans="1:14" s="65" customFormat="1" ht="23.25" customHeight="1" thickBot="1">
      <c r="A23" s="170" t="s">
        <v>82</v>
      </c>
      <c r="B23" s="170"/>
      <c r="C23" s="170"/>
      <c r="D23" s="147" t="s">
        <v>83</v>
      </c>
      <c r="E23" s="148"/>
      <c r="F23" s="149"/>
      <c r="G23" s="147" t="s">
        <v>194</v>
      </c>
      <c r="H23" s="149"/>
      <c r="I23" s="67"/>
      <c r="K23" s="71"/>
      <c r="L23" s="71"/>
      <c r="M23" s="71"/>
      <c r="N23" s="71"/>
    </row>
    <row r="24" spans="1:14" s="65" customFormat="1" ht="13.5" customHeight="1" thickBot="1">
      <c r="A24" s="170"/>
      <c r="B24" s="170"/>
      <c r="C24" s="170"/>
      <c r="D24" s="147" t="s">
        <v>279</v>
      </c>
      <c r="E24" s="148"/>
      <c r="F24" s="149"/>
      <c r="G24" s="147" t="s">
        <v>195</v>
      </c>
      <c r="H24" s="149"/>
      <c r="I24" s="67"/>
      <c r="K24" s="71"/>
      <c r="L24" s="71"/>
      <c r="M24" s="71"/>
      <c r="N24" s="71"/>
    </row>
    <row r="25" spans="1:14" s="65" customFormat="1" ht="13.5" thickBot="1">
      <c r="A25" s="170"/>
      <c r="B25" s="170"/>
      <c r="C25" s="170"/>
      <c r="D25" s="147"/>
      <c r="E25" s="148"/>
      <c r="F25" s="149"/>
      <c r="G25" s="147"/>
      <c r="H25" s="149"/>
      <c r="I25" s="67"/>
      <c r="K25" s="71"/>
      <c r="L25" s="71"/>
      <c r="M25" s="71"/>
      <c r="N25" s="71"/>
    </row>
    <row r="26" spans="1:9" s="71" customFormat="1" ht="27.75" customHeight="1" thickBot="1">
      <c r="A26" s="68"/>
      <c r="B26" s="68"/>
      <c r="C26" s="68"/>
      <c r="D26" s="68"/>
      <c r="E26" s="68"/>
      <c r="F26" s="68"/>
      <c r="G26" s="68"/>
      <c r="H26" s="68"/>
      <c r="I26" s="67"/>
    </row>
    <row r="27" spans="1:13" ht="24" customHeight="1" thickBot="1">
      <c r="A27" s="191" t="s">
        <v>130</v>
      </c>
      <c r="B27" s="192"/>
      <c r="C27" s="193"/>
      <c r="D27" s="150" t="s">
        <v>101</v>
      </c>
      <c r="E27" s="151"/>
      <c r="F27" s="151"/>
      <c r="G27" s="151"/>
      <c r="H27" s="151"/>
      <c r="I27" s="151"/>
      <c r="J27" s="151"/>
      <c r="K27" s="152"/>
      <c r="M27" s="7"/>
    </row>
    <row r="28" spans="1:11" ht="13.5" thickBot="1">
      <c r="A28" s="194" t="s">
        <v>86</v>
      </c>
      <c r="B28" s="192"/>
      <c r="C28" s="193"/>
      <c r="D28" s="184"/>
      <c r="E28" s="184"/>
      <c r="F28" s="184"/>
      <c r="G28" s="184"/>
      <c r="H28" s="184"/>
      <c r="I28" s="184"/>
      <c r="J28" s="184"/>
      <c r="K28" s="185"/>
    </row>
    <row r="29" spans="1:11" ht="13.5" thickBot="1">
      <c r="A29" s="12"/>
      <c r="B29" s="13"/>
      <c r="C29" s="13"/>
      <c r="D29" s="186"/>
      <c r="E29" s="186"/>
      <c r="F29" s="186"/>
      <c r="G29" s="186"/>
      <c r="H29" s="186"/>
      <c r="I29" s="186"/>
      <c r="J29" s="186"/>
      <c r="K29" s="187"/>
    </row>
    <row r="30" spans="1:11" ht="13.5" thickBot="1">
      <c r="A30" s="181" t="s">
        <v>84</v>
      </c>
      <c r="B30" s="182"/>
      <c r="C30" s="182"/>
      <c r="D30" s="182"/>
      <c r="E30" s="183"/>
      <c r="F30" s="181" t="s">
        <v>85</v>
      </c>
      <c r="G30" s="182"/>
      <c r="H30" s="182"/>
      <c r="I30" s="182"/>
      <c r="J30" s="182"/>
      <c r="K30" s="183"/>
    </row>
    <row r="31" spans="1:11" ht="13.5" thickBot="1">
      <c r="A31" s="188">
        <v>1</v>
      </c>
      <c r="B31" s="189"/>
      <c r="C31" s="189"/>
      <c r="D31" s="189"/>
      <c r="E31" s="190"/>
      <c r="F31" s="188">
        <v>2</v>
      </c>
      <c r="G31" s="189"/>
      <c r="H31" s="189"/>
      <c r="I31" s="189"/>
      <c r="J31" s="189"/>
      <c r="K31" s="190"/>
    </row>
    <row r="32" spans="1:11" ht="13.5" thickBot="1">
      <c r="A32" s="180"/>
      <c r="B32" s="180"/>
      <c r="C32" s="180"/>
      <c r="D32" s="180"/>
      <c r="E32" s="180"/>
      <c r="F32" s="180"/>
      <c r="G32" s="180"/>
      <c r="H32" s="181"/>
      <c r="I32" s="182"/>
      <c r="J32" s="182"/>
      <c r="K32" s="183"/>
    </row>
    <row r="33" spans="1:11" ht="13.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.5" thickBot="1">
      <c r="A34" s="194" t="s">
        <v>203</v>
      </c>
      <c r="B34" s="192"/>
      <c r="C34" s="193"/>
      <c r="D34" s="197"/>
      <c r="E34" s="198"/>
      <c r="F34" s="198"/>
      <c r="G34" s="198"/>
      <c r="H34" s="198"/>
      <c r="I34" s="198"/>
      <c r="J34" s="198"/>
      <c r="K34" s="199"/>
    </row>
    <row r="35" spans="1:14" ht="13.5" thickBot="1">
      <c r="A35" s="113"/>
      <c r="B35" s="114"/>
      <c r="C35" s="114"/>
      <c r="D35" s="2"/>
      <c r="E35" s="2"/>
      <c r="F35" s="2"/>
      <c r="G35" s="2"/>
      <c r="H35" s="2"/>
      <c r="I35" s="2"/>
      <c r="J35" s="2"/>
      <c r="K35" s="3"/>
      <c r="L35" s="1" t="s">
        <v>270</v>
      </c>
      <c r="M35" s="11"/>
      <c r="N35" s="55">
        <f ca="1">TODAY()</f>
        <v>41113</v>
      </c>
    </row>
    <row r="36" spans="1:14" ht="15.75" thickBot="1">
      <c r="A36" s="194" t="s">
        <v>86</v>
      </c>
      <c r="B36" s="195"/>
      <c r="C36" s="196"/>
      <c r="D36" s="197"/>
      <c r="E36" s="198"/>
      <c r="F36" s="198"/>
      <c r="G36" s="198"/>
      <c r="H36" s="198"/>
      <c r="I36" s="198"/>
      <c r="J36" s="198"/>
      <c r="K36" s="199"/>
      <c r="L36" s="1" t="s">
        <v>273</v>
      </c>
      <c r="N36" s="39" t="str">
        <f>IF(D27=0," ",VLOOKUP(D27,Коды_судов,2,0))&amp;IF(D27=0," "," м")</f>
        <v>142 м</v>
      </c>
    </row>
  </sheetData>
  <sheetProtection password="EC45" sheet="1" objects="1" scenarios="1"/>
  <mergeCells count="50">
    <mergeCell ref="A23:C25"/>
    <mergeCell ref="D23:F23"/>
    <mergeCell ref="G23:H23"/>
    <mergeCell ref="D24:F25"/>
    <mergeCell ref="G24:H25"/>
    <mergeCell ref="G19:H22"/>
    <mergeCell ref="A22:C22"/>
    <mergeCell ref="A19:C21"/>
    <mergeCell ref="D19:F22"/>
    <mergeCell ref="A17:C17"/>
    <mergeCell ref="A18:F18"/>
    <mergeCell ref="G18:H18"/>
    <mergeCell ref="A11:C12"/>
    <mergeCell ref="D11:F13"/>
    <mergeCell ref="G11:H14"/>
    <mergeCell ref="A13:C13"/>
    <mergeCell ref="D14:F14"/>
    <mergeCell ref="G15:H17"/>
    <mergeCell ref="A27:C27"/>
    <mergeCell ref="A28:C28"/>
    <mergeCell ref="A36:C36"/>
    <mergeCell ref="A32:C32"/>
    <mergeCell ref="A34:C34"/>
    <mergeCell ref="A30:E30"/>
    <mergeCell ref="A31:E31"/>
    <mergeCell ref="D32:E32"/>
    <mergeCell ref="D34:K34"/>
    <mergeCell ref="D36:K36"/>
    <mergeCell ref="F32:G32"/>
    <mergeCell ref="H32:K32"/>
    <mergeCell ref="D28:K28"/>
    <mergeCell ref="D29:K29"/>
    <mergeCell ref="F30:K30"/>
    <mergeCell ref="F31:K31"/>
    <mergeCell ref="D27:K27"/>
    <mergeCell ref="M6:N6"/>
    <mergeCell ref="K10:N10"/>
    <mergeCell ref="K9:N9"/>
    <mergeCell ref="K11:N16"/>
    <mergeCell ref="A10:F10"/>
    <mergeCell ref="G10:H10"/>
    <mergeCell ref="A15:C15"/>
    <mergeCell ref="A16:C16"/>
    <mergeCell ref="D15:F17"/>
    <mergeCell ref="D2:L2"/>
    <mergeCell ref="D4:L5"/>
    <mergeCell ref="A9:C9"/>
    <mergeCell ref="D9:F9"/>
    <mergeCell ref="G9:H9"/>
    <mergeCell ref="A14:C1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7:K27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O31"/>
  <sheetViews>
    <sheetView showGridLines="0" zoomScale="75" zoomScaleNormal="75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0" sqref="E30"/>
    </sheetView>
  </sheetViews>
  <sheetFormatPr defaultColWidth="9.140625" defaultRowHeight="12.75"/>
  <cols>
    <col min="1" max="1" width="11.7109375" style="74" customWidth="1"/>
    <col min="2" max="2" width="50.00390625" style="83" customWidth="1"/>
    <col min="3" max="3" width="4.28125" style="83" customWidth="1"/>
    <col min="4" max="4" width="14.57421875" style="74" customWidth="1"/>
    <col min="5" max="5" width="14.7109375" style="74" customWidth="1"/>
    <col min="6" max="6" width="8.57421875" style="74" customWidth="1"/>
    <col min="7" max="7" width="8.140625" style="74" customWidth="1"/>
    <col min="8" max="9" width="9.140625" style="74" customWidth="1"/>
    <col min="10" max="10" width="16.8515625" style="74" customWidth="1"/>
    <col min="11" max="11" width="13.421875" style="74" customWidth="1"/>
    <col min="12" max="12" width="10.421875" style="74" customWidth="1"/>
    <col min="13" max="13" width="10.28125" style="74" customWidth="1"/>
    <col min="14" max="14" width="10.57421875" style="74" customWidth="1"/>
    <col min="15" max="15" width="11.28125" style="74" customWidth="1"/>
    <col min="16" max="16384" width="9.140625" style="74" customWidth="1"/>
  </cols>
  <sheetData>
    <row r="1" s="72" customFormat="1" ht="12.75"/>
    <row r="2" spans="1:12" s="72" customFormat="1" ht="29.25" customHeight="1">
      <c r="A2" s="210" t="s">
        <v>168</v>
      </c>
      <c r="B2" s="211"/>
      <c r="C2" s="218" t="str">
        <f>IF('Титул ф.4'!D27=0," ",'Титул ф.4'!D27)</f>
        <v>УСД в Республике Татарстан</v>
      </c>
      <c r="D2" s="219"/>
      <c r="E2" s="219"/>
      <c r="F2" s="219"/>
      <c r="G2" s="219"/>
      <c r="H2" s="219"/>
      <c r="I2" s="219"/>
      <c r="J2" s="219"/>
      <c r="K2" s="219"/>
      <c r="L2" s="220"/>
    </row>
    <row r="3" spans="1:12" s="72" customFormat="1" ht="27.75" customHeight="1">
      <c r="A3" s="224" t="s">
        <v>280</v>
      </c>
      <c r="B3" s="224"/>
      <c r="C3" s="224"/>
      <c r="D3" s="224"/>
      <c r="H3" s="226" t="s">
        <v>169</v>
      </c>
      <c r="I3" s="204"/>
      <c r="J3" s="225" t="s">
        <v>447</v>
      </c>
      <c r="K3" s="225"/>
      <c r="L3" s="225"/>
    </row>
    <row r="4" spans="1:12" s="72" customFormat="1" ht="33" customHeight="1">
      <c r="A4" s="224"/>
      <c r="B4" s="224"/>
      <c r="C4" s="224"/>
      <c r="D4" s="224"/>
      <c r="H4" s="203" t="s">
        <v>170</v>
      </c>
      <c r="I4" s="204"/>
      <c r="J4" s="225" t="s">
        <v>447</v>
      </c>
      <c r="K4" s="225"/>
      <c r="L4" s="225"/>
    </row>
    <row r="5" spans="1:15" ht="22.5" customHeight="1">
      <c r="A5" s="221" t="s">
        <v>317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73" customFormat="1" ht="32.25" customHeight="1">
      <c r="A6" s="212" t="s">
        <v>171</v>
      </c>
      <c r="B6" s="213"/>
      <c r="C6" s="216" t="s">
        <v>172</v>
      </c>
      <c r="D6" s="229" t="s">
        <v>281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5" s="73" customFormat="1" ht="48" customHeight="1">
      <c r="A7" s="214"/>
      <c r="B7" s="215"/>
      <c r="C7" s="217"/>
      <c r="D7" s="116" t="s">
        <v>282</v>
      </c>
      <c r="E7" s="116" t="s">
        <v>131</v>
      </c>
      <c r="F7" s="116" t="s">
        <v>283</v>
      </c>
      <c r="G7" s="116" t="s">
        <v>284</v>
      </c>
      <c r="H7" s="116" t="s">
        <v>285</v>
      </c>
      <c r="I7" s="116" t="s">
        <v>286</v>
      </c>
      <c r="J7" s="116" t="s">
        <v>287</v>
      </c>
      <c r="K7" s="116" t="s">
        <v>288</v>
      </c>
      <c r="L7" s="116" t="s">
        <v>289</v>
      </c>
      <c r="M7" s="116" t="s">
        <v>290</v>
      </c>
      <c r="N7" s="116" t="s">
        <v>291</v>
      </c>
      <c r="O7" s="116" t="s">
        <v>292</v>
      </c>
    </row>
    <row r="8" spans="1:15" s="73" customFormat="1" ht="12.75" customHeight="1">
      <c r="A8" s="207" t="s">
        <v>173</v>
      </c>
      <c r="B8" s="208"/>
      <c r="C8" s="76"/>
      <c r="D8" s="75">
        <v>1</v>
      </c>
      <c r="E8" s="75">
        <v>2</v>
      </c>
      <c r="F8" s="75">
        <v>3</v>
      </c>
      <c r="G8" s="75">
        <v>4</v>
      </c>
      <c r="H8" s="75">
        <v>5</v>
      </c>
      <c r="I8" s="75">
        <v>6</v>
      </c>
      <c r="J8" s="75">
        <v>7</v>
      </c>
      <c r="K8" s="75">
        <v>8</v>
      </c>
      <c r="L8" s="75">
        <v>9</v>
      </c>
      <c r="M8" s="75">
        <v>10</v>
      </c>
      <c r="N8" s="75">
        <v>11</v>
      </c>
      <c r="O8" s="75">
        <v>12</v>
      </c>
    </row>
    <row r="9" spans="1:15" s="73" customFormat="1" ht="30.75" customHeight="1">
      <c r="A9" s="222" t="s">
        <v>174</v>
      </c>
      <c r="B9" s="223"/>
      <c r="C9" s="77">
        <v>1</v>
      </c>
      <c r="D9" s="117">
        <v>7694922</v>
      </c>
      <c r="E9" s="117">
        <v>7694922</v>
      </c>
      <c r="F9" s="118">
        <v>0</v>
      </c>
      <c r="G9" s="118">
        <v>0</v>
      </c>
      <c r="H9" s="118">
        <v>0</v>
      </c>
      <c r="I9" s="118">
        <v>0</v>
      </c>
      <c r="J9" s="117">
        <v>1878794</v>
      </c>
      <c r="K9" s="118">
        <v>0</v>
      </c>
      <c r="L9" s="117">
        <v>596161</v>
      </c>
      <c r="M9" s="117">
        <v>0</v>
      </c>
      <c r="N9" s="117">
        <v>500</v>
      </c>
      <c r="O9" s="117">
        <v>0</v>
      </c>
    </row>
    <row r="10" spans="1:15" s="73" customFormat="1" ht="15" customHeight="1">
      <c r="A10" s="205" t="s">
        <v>293</v>
      </c>
      <c r="B10" s="78" t="s">
        <v>263</v>
      </c>
      <c r="C10" s="77">
        <v>2</v>
      </c>
      <c r="D10" s="117">
        <v>1466288</v>
      </c>
      <c r="E10" s="117">
        <v>1466288</v>
      </c>
      <c r="F10" s="118"/>
      <c r="G10" s="118"/>
      <c r="H10" s="118"/>
      <c r="I10" s="118"/>
      <c r="J10" s="117">
        <v>186409</v>
      </c>
      <c r="K10" s="118"/>
      <c r="L10" s="117">
        <v>0</v>
      </c>
      <c r="M10" s="117">
        <v>0</v>
      </c>
      <c r="N10" s="117">
        <v>0</v>
      </c>
      <c r="O10" s="117">
        <v>0</v>
      </c>
    </row>
    <row r="11" spans="1:15" ht="15" customHeight="1">
      <c r="A11" s="206"/>
      <c r="B11" s="78" t="s">
        <v>175</v>
      </c>
      <c r="C11" s="77">
        <v>3</v>
      </c>
      <c r="D11" s="117">
        <v>152892</v>
      </c>
      <c r="E11" s="117">
        <v>152892</v>
      </c>
      <c r="F11" s="118"/>
      <c r="G11" s="118"/>
      <c r="H11" s="118"/>
      <c r="I11" s="118"/>
      <c r="J11" s="117">
        <v>0</v>
      </c>
      <c r="K11" s="118"/>
      <c r="L11" s="117">
        <v>0</v>
      </c>
      <c r="M11" s="117">
        <v>0</v>
      </c>
      <c r="N11" s="117">
        <v>0</v>
      </c>
      <c r="O11" s="117">
        <v>0</v>
      </c>
    </row>
    <row r="12" spans="1:15" ht="15" customHeight="1">
      <c r="A12" s="206"/>
      <c r="B12" s="78" t="s">
        <v>176</v>
      </c>
      <c r="C12" s="77">
        <v>4</v>
      </c>
      <c r="D12" s="117">
        <v>594442</v>
      </c>
      <c r="E12" s="117">
        <v>594442</v>
      </c>
      <c r="F12" s="118"/>
      <c r="G12" s="118"/>
      <c r="H12" s="118"/>
      <c r="I12" s="118"/>
      <c r="J12" s="117">
        <v>0</v>
      </c>
      <c r="K12" s="118"/>
      <c r="L12" s="117">
        <v>0</v>
      </c>
      <c r="M12" s="117">
        <v>0</v>
      </c>
      <c r="N12" s="117">
        <v>0</v>
      </c>
      <c r="O12" s="117">
        <v>0</v>
      </c>
    </row>
    <row r="13" spans="1:15" ht="15" customHeight="1">
      <c r="A13" s="206"/>
      <c r="B13" s="78" t="s">
        <v>177</v>
      </c>
      <c r="C13" s="77">
        <v>5</v>
      </c>
      <c r="D13" s="117">
        <v>3531999</v>
      </c>
      <c r="E13" s="117">
        <v>3531999</v>
      </c>
      <c r="F13" s="118"/>
      <c r="G13" s="118"/>
      <c r="H13" s="118"/>
      <c r="I13" s="118"/>
      <c r="J13" s="117">
        <v>188807</v>
      </c>
      <c r="K13" s="118"/>
      <c r="L13" s="117">
        <v>1575</v>
      </c>
      <c r="M13" s="117">
        <v>0</v>
      </c>
      <c r="N13" s="117">
        <v>500</v>
      </c>
      <c r="O13" s="117">
        <v>0</v>
      </c>
    </row>
    <row r="14" spans="1:15" ht="31.5" customHeight="1">
      <c r="A14" s="206"/>
      <c r="B14" s="78" t="s">
        <v>178</v>
      </c>
      <c r="C14" s="77">
        <v>6</v>
      </c>
      <c r="D14" s="117">
        <v>657647</v>
      </c>
      <c r="E14" s="117">
        <v>657647</v>
      </c>
      <c r="F14" s="118"/>
      <c r="G14" s="118"/>
      <c r="H14" s="118"/>
      <c r="I14" s="118"/>
      <c r="J14" s="117">
        <v>37240</v>
      </c>
      <c r="K14" s="118"/>
      <c r="L14" s="117">
        <v>14862</v>
      </c>
      <c r="M14" s="117">
        <v>0</v>
      </c>
      <c r="N14" s="117">
        <v>0</v>
      </c>
      <c r="O14" s="117">
        <v>0</v>
      </c>
    </row>
    <row r="15" spans="1:15" ht="15" customHeight="1">
      <c r="A15" s="209"/>
      <c r="B15" s="78" t="s">
        <v>179</v>
      </c>
      <c r="C15" s="77">
        <v>7</v>
      </c>
      <c r="D15" s="117">
        <v>1291654</v>
      </c>
      <c r="E15" s="117">
        <v>1291654</v>
      </c>
      <c r="F15" s="118"/>
      <c r="G15" s="118"/>
      <c r="H15" s="118"/>
      <c r="I15" s="118"/>
      <c r="J15" s="117">
        <v>1466338</v>
      </c>
      <c r="K15" s="118"/>
      <c r="L15" s="117">
        <v>579724</v>
      </c>
      <c r="M15" s="117">
        <v>0</v>
      </c>
      <c r="N15" s="117">
        <v>0</v>
      </c>
      <c r="O15" s="117">
        <v>0</v>
      </c>
    </row>
    <row r="16" spans="1:15" ht="32.25" customHeight="1">
      <c r="A16" s="222" t="s">
        <v>252</v>
      </c>
      <c r="B16" s="223"/>
      <c r="C16" s="77">
        <v>8</v>
      </c>
      <c r="D16" s="117">
        <v>3642846</v>
      </c>
      <c r="E16" s="117">
        <v>3642846</v>
      </c>
      <c r="F16" s="118"/>
      <c r="G16" s="118"/>
      <c r="H16" s="118"/>
      <c r="I16" s="118"/>
      <c r="J16" s="117">
        <v>1609305</v>
      </c>
      <c r="K16" s="118"/>
      <c r="L16" s="117">
        <v>534580</v>
      </c>
      <c r="M16" s="117">
        <v>0</v>
      </c>
      <c r="N16" s="117">
        <v>500</v>
      </c>
      <c r="O16" s="117">
        <v>0</v>
      </c>
    </row>
    <row r="17" spans="1:15" ht="50.25" customHeight="1">
      <c r="A17" s="222" t="s">
        <v>180</v>
      </c>
      <c r="B17" s="223"/>
      <c r="C17" s="77">
        <v>9</v>
      </c>
      <c r="D17" s="118">
        <v>0</v>
      </c>
      <c r="E17" s="117">
        <v>0</v>
      </c>
      <c r="F17" s="118"/>
      <c r="G17" s="118"/>
      <c r="H17" s="118"/>
      <c r="I17" s="118"/>
      <c r="J17" s="117">
        <v>174934</v>
      </c>
      <c r="K17" s="118"/>
      <c r="L17" s="117">
        <v>0</v>
      </c>
      <c r="M17" s="117">
        <v>0</v>
      </c>
      <c r="N17" s="117">
        <v>0</v>
      </c>
      <c r="O17" s="117">
        <v>0</v>
      </c>
    </row>
    <row r="18" spans="1:15" ht="21" customHeight="1">
      <c r="A18" s="222" t="s">
        <v>181</v>
      </c>
      <c r="B18" s="223"/>
      <c r="C18" s="77">
        <v>10</v>
      </c>
      <c r="D18" s="117">
        <v>4052076</v>
      </c>
      <c r="E18" s="117">
        <v>4052076</v>
      </c>
      <c r="F18" s="118">
        <v>0</v>
      </c>
      <c r="G18" s="118">
        <v>0</v>
      </c>
      <c r="H18" s="118">
        <v>0</v>
      </c>
      <c r="I18" s="118">
        <v>0</v>
      </c>
      <c r="J18" s="117">
        <v>94555</v>
      </c>
      <c r="K18" s="118">
        <v>0</v>
      </c>
      <c r="L18" s="117">
        <v>61581</v>
      </c>
      <c r="M18" s="117">
        <v>0</v>
      </c>
      <c r="N18" s="117">
        <v>0</v>
      </c>
      <c r="O18" s="117">
        <v>0</v>
      </c>
    </row>
    <row r="19" spans="1:15" ht="15" customHeight="1">
      <c r="A19" s="205" t="s">
        <v>294</v>
      </c>
      <c r="B19" s="78" t="s">
        <v>263</v>
      </c>
      <c r="C19" s="77">
        <v>11</v>
      </c>
      <c r="D19" s="117">
        <v>1145448</v>
      </c>
      <c r="E19" s="117">
        <v>1145448</v>
      </c>
      <c r="F19" s="118"/>
      <c r="G19" s="118"/>
      <c r="H19" s="118"/>
      <c r="I19" s="118"/>
      <c r="J19" s="117">
        <v>27584</v>
      </c>
      <c r="K19" s="118"/>
      <c r="L19" s="117">
        <v>0</v>
      </c>
      <c r="M19" s="117">
        <v>0</v>
      </c>
      <c r="N19" s="117">
        <v>0</v>
      </c>
      <c r="O19" s="117">
        <v>0</v>
      </c>
    </row>
    <row r="20" spans="1:15" ht="15" customHeight="1">
      <c r="A20" s="206"/>
      <c r="B20" s="78" t="s">
        <v>175</v>
      </c>
      <c r="C20" s="77">
        <v>12</v>
      </c>
      <c r="D20" s="117">
        <v>42011</v>
      </c>
      <c r="E20" s="117">
        <v>42011</v>
      </c>
      <c r="F20" s="118"/>
      <c r="G20" s="118"/>
      <c r="H20" s="118"/>
      <c r="I20" s="118"/>
      <c r="J20" s="117">
        <v>0</v>
      </c>
      <c r="K20" s="118"/>
      <c r="L20" s="117">
        <v>0</v>
      </c>
      <c r="M20" s="117">
        <v>0</v>
      </c>
      <c r="N20" s="117">
        <v>0</v>
      </c>
      <c r="O20" s="117">
        <v>0</v>
      </c>
    </row>
    <row r="21" spans="1:15" ht="15" customHeight="1">
      <c r="A21" s="206"/>
      <c r="B21" s="78" t="s">
        <v>176</v>
      </c>
      <c r="C21" s="77">
        <v>13</v>
      </c>
      <c r="D21" s="117">
        <v>281851</v>
      </c>
      <c r="E21" s="117">
        <v>281851</v>
      </c>
      <c r="F21" s="118"/>
      <c r="G21" s="118"/>
      <c r="H21" s="118"/>
      <c r="I21" s="118"/>
      <c r="J21" s="117">
        <v>0</v>
      </c>
      <c r="K21" s="118"/>
      <c r="L21" s="117">
        <v>0</v>
      </c>
      <c r="M21" s="117">
        <v>0</v>
      </c>
      <c r="N21" s="117">
        <v>0</v>
      </c>
      <c r="O21" s="117">
        <v>0</v>
      </c>
    </row>
    <row r="22" spans="1:15" ht="15" customHeight="1">
      <c r="A22" s="206"/>
      <c r="B22" s="78" t="s">
        <v>177</v>
      </c>
      <c r="C22" s="77">
        <v>14</v>
      </c>
      <c r="D22" s="117">
        <v>1952912</v>
      </c>
      <c r="E22" s="117">
        <v>1952912</v>
      </c>
      <c r="F22" s="118"/>
      <c r="G22" s="118"/>
      <c r="H22" s="118"/>
      <c r="I22" s="118"/>
      <c r="J22" s="117">
        <v>0</v>
      </c>
      <c r="K22" s="118"/>
      <c r="L22" s="117">
        <v>0</v>
      </c>
      <c r="M22" s="117">
        <v>0</v>
      </c>
      <c r="N22" s="117">
        <v>0</v>
      </c>
      <c r="O22" s="117">
        <v>0</v>
      </c>
    </row>
    <row r="23" spans="1:15" ht="31.5" customHeight="1">
      <c r="A23" s="206"/>
      <c r="B23" s="78" t="s">
        <v>178</v>
      </c>
      <c r="C23" s="77">
        <v>15</v>
      </c>
      <c r="D23" s="117">
        <v>375358</v>
      </c>
      <c r="E23" s="117">
        <v>375358</v>
      </c>
      <c r="F23" s="118"/>
      <c r="G23" s="118"/>
      <c r="H23" s="118"/>
      <c r="I23" s="118"/>
      <c r="J23" s="117">
        <v>5390</v>
      </c>
      <c r="K23" s="118"/>
      <c r="L23" s="117">
        <v>0</v>
      </c>
      <c r="M23" s="117">
        <v>0</v>
      </c>
      <c r="N23" s="117">
        <v>0</v>
      </c>
      <c r="O23" s="117">
        <v>0</v>
      </c>
    </row>
    <row r="24" spans="1:15" ht="15" customHeight="1">
      <c r="A24" s="209"/>
      <c r="B24" s="78" t="s">
        <v>179</v>
      </c>
      <c r="C24" s="77">
        <v>16</v>
      </c>
      <c r="D24" s="117">
        <v>254496</v>
      </c>
      <c r="E24" s="117">
        <v>254496</v>
      </c>
      <c r="F24" s="118"/>
      <c r="G24" s="118"/>
      <c r="H24" s="118"/>
      <c r="I24" s="118"/>
      <c r="J24" s="117">
        <v>61581</v>
      </c>
      <c r="K24" s="118"/>
      <c r="L24" s="117">
        <v>61581</v>
      </c>
      <c r="M24" s="117">
        <v>0</v>
      </c>
      <c r="N24" s="117">
        <v>0</v>
      </c>
      <c r="O24" s="117">
        <v>0</v>
      </c>
    </row>
    <row r="25" spans="1:15" ht="66" customHeight="1">
      <c r="A25" s="227" t="s">
        <v>296</v>
      </c>
      <c r="B25" s="228"/>
      <c r="C25" s="77">
        <v>17</v>
      </c>
      <c r="D25" s="117">
        <v>2519547</v>
      </c>
      <c r="E25" s="117">
        <v>2519547</v>
      </c>
      <c r="F25" s="118">
        <v>0</v>
      </c>
      <c r="G25" s="118">
        <v>0</v>
      </c>
      <c r="H25" s="118">
        <v>0</v>
      </c>
      <c r="I25" s="118">
        <v>0</v>
      </c>
      <c r="J25" s="117">
        <v>52800</v>
      </c>
      <c r="K25" s="118">
        <v>0</v>
      </c>
      <c r="L25" s="117">
        <v>25216</v>
      </c>
      <c r="M25" s="117">
        <v>0</v>
      </c>
      <c r="N25" s="117">
        <v>0</v>
      </c>
      <c r="O25" s="117">
        <v>0</v>
      </c>
    </row>
    <row r="26" spans="1:15" ht="15" customHeight="1">
      <c r="A26" s="205" t="s">
        <v>182</v>
      </c>
      <c r="B26" s="79" t="s">
        <v>264</v>
      </c>
      <c r="C26" s="77">
        <v>18</v>
      </c>
      <c r="D26" s="117">
        <v>2429914</v>
      </c>
      <c r="E26" s="117">
        <v>2429914</v>
      </c>
      <c r="F26" s="118"/>
      <c r="G26" s="118"/>
      <c r="H26" s="118"/>
      <c r="I26" s="118"/>
      <c r="J26" s="117">
        <v>52800</v>
      </c>
      <c r="K26" s="118"/>
      <c r="L26" s="117">
        <v>25216</v>
      </c>
      <c r="M26" s="117">
        <v>0</v>
      </c>
      <c r="N26" s="117">
        <v>0</v>
      </c>
      <c r="O26" s="117">
        <v>0</v>
      </c>
    </row>
    <row r="27" spans="1:15" ht="15" customHeight="1">
      <c r="A27" s="206"/>
      <c r="B27" s="78" t="s">
        <v>183</v>
      </c>
      <c r="C27" s="77">
        <v>19</v>
      </c>
      <c r="D27" s="117">
        <v>89633</v>
      </c>
      <c r="E27" s="117">
        <v>89633</v>
      </c>
      <c r="F27" s="118"/>
      <c r="G27" s="118"/>
      <c r="H27" s="118"/>
      <c r="I27" s="118"/>
      <c r="J27" s="117">
        <v>0</v>
      </c>
      <c r="K27" s="118"/>
      <c r="L27" s="117">
        <v>0</v>
      </c>
      <c r="M27" s="117">
        <v>0</v>
      </c>
      <c r="N27" s="117">
        <v>0</v>
      </c>
      <c r="O27" s="117">
        <v>0</v>
      </c>
    </row>
    <row r="28" spans="1:15" ht="15" customHeight="1">
      <c r="A28" s="206"/>
      <c r="B28" s="78" t="s">
        <v>184</v>
      </c>
      <c r="C28" s="77">
        <v>20</v>
      </c>
      <c r="D28" s="117">
        <v>0</v>
      </c>
      <c r="E28" s="117">
        <v>0</v>
      </c>
      <c r="F28" s="118"/>
      <c r="G28" s="118"/>
      <c r="H28" s="118"/>
      <c r="I28" s="118"/>
      <c r="J28" s="117">
        <v>0</v>
      </c>
      <c r="K28" s="118"/>
      <c r="L28" s="117">
        <v>0</v>
      </c>
      <c r="M28" s="117">
        <v>0</v>
      </c>
      <c r="N28" s="117">
        <v>0</v>
      </c>
      <c r="O28" s="117">
        <v>0</v>
      </c>
    </row>
    <row r="29" spans="1:15" ht="15" customHeight="1">
      <c r="A29" s="206"/>
      <c r="B29" s="78" t="s">
        <v>185</v>
      </c>
      <c r="C29" s="77">
        <v>21</v>
      </c>
      <c r="D29" s="117">
        <v>0</v>
      </c>
      <c r="E29" s="117">
        <v>0</v>
      </c>
      <c r="F29" s="118"/>
      <c r="G29" s="118"/>
      <c r="H29" s="118"/>
      <c r="I29" s="118"/>
      <c r="J29" s="117">
        <v>0</v>
      </c>
      <c r="K29" s="118"/>
      <c r="L29" s="117">
        <v>0</v>
      </c>
      <c r="M29" s="117">
        <v>0</v>
      </c>
      <c r="N29" s="117">
        <v>0</v>
      </c>
      <c r="O29" s="117">
        <v>0</v>
      </c>
    </row>
    <row r="30" spans="1:15" ht="38.25" customHeight="1">
      <c r="A30" s="222" t="s">
        <v>186</v>
      </c>
      <c r="B30" s="223"/>
      <c r="C30" s="77">
        <v>22</v>
      </c>
      <c r="D30" s="117">
        <v>1532529</v>
      </c>
      <c r="E30" s="117">
        <v>1532529</v>
      </c>
      <c r="F30" s="118"/>
      <c r="G30" s="118"/>
      <c r="H30" s="118"/>
      <c r="I30" s="118"/>
      <c r="J30" s="117">
        <v>41755</v>
      </c>
      <c r="K30" s="118"/>
      <c r="L30" s="117">
        <v>36365</v>
      </c>
      <c r="M30" s="117">
        <v>0</v>
      </c>
      <c r="N30" s="117">
        <v>0</v>
      </c>
      <c r="O30" s="117">
        <v>0</v>
      </c>
    </row>
    <row r="31" spans="1:7" ht="12.75">
      <c r="A31" s="74" t="s">
        <v>297</v>
      </c>
      <c r="B31" s="80"/>
      <c r="C31" s="80"/>
      <c r="D31" s="81"/>
      <c r="E31" s="82"/>
      <c r="F31" s="82"/>
      <c r="G31" s="82"/>
    </row>
  </sheetData>
  <sheetProtection/>
  <mergeCells count="21">
    <mergeCell ref="A16:B16"/>
    <mergeCell ref="A3:D4"/>
    <mergeCell ref="J3:L3"/>
    <mergeCell ref="J4:L4"/>
    <mergeCell ref="H3:I3"/>
    <mergeCell ref="A30:B30"/>
    <mergeCell ref="A17:B17"/>
    <mergeCell ref="A18:B18"/>
    <mergeCell ref="A19:A24"/>
    <mergeCell ref="A25:B25"/>
    <mergeCell ref="D6:O6"/>
    <mergeCell ref="H4:I4"/>
    <mergeCell ref="A26:A29"/>
    <mergeCell ref="A8:B8"/>
    <mergeCell ref="A10:A15"/>
    <mergeCell ref="A2:B2"/>
    <mergeCell ref="A6:B7"/>
    <mergeCell ref="C6:C7"/>
    <mergeCell ref="C2:L2"/>
    <mergeCell ref="A5:O5"/>
    <mergeCell ref="A9:B9"/>
  </mergeCells>
  <conditionalFormatting sqref="D9:O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8"/>
  <sheetViews>
    <sheetView showGridLines="0" tabSelected="1" zoomScale="75" zoomScaleNormal="75" zoomScalePageLayoutView="0" workbookViewId="0" topLeftCell="A25">
      <selection activeCell="D36" sqref="D36"/>
    </sheetView>
  </sheetViews>
  <sheetFormatPr defaultColWidth="9.140625" defaultRowHeight="12.75"/>
  <cols>
    <col min="1" max="1" width="102.28125" style="74" customWidth="1"/>
    <col min="2" max="2" width="3.8515625" style="90" bestFit="1" customWidth="1"/>
    <col min="3" max="3" width="15.7109375" style="74" customWidth="1"/>
    <col min="4" max="4" width="20.8515625" style="74" customWidth="1"/>
    <col min="5" max="5" width="18.00390625" style="74" customWidth="1"/>
    <col min="6" max="6" width="17.57421875" style="74" customWidth="1"/>
    <col min="7" max="7" width="5.8515625" style="74" customWidth="1"/>
    <col min="8" max="8" width="26.57421875" style="74" customWidth="1"/>
    <col min="9" max="9" width="4.00390625" style="74" customWidth="1"/>
    <col min="10" max="10" width="9.421875" style="74" customWidth="1"/>
    <col min="11" max="16384" width="9.140625" style="74" customWidth="1"/>
  </cols>
  <sheetData>
    <row r="1" s="72" customFormat="1" ht="12.75">
      <c r="B1" s="84"/>
    </row>
    <row r="2" spans="1:6" s="72" customFormat="1" ht="12.75">
      <c r="A2" s="85" t="s">
        <v>168</v>
      </c>
      <c r="B2" s="230" t="str">
        <f>IF('Титул ф.4'!D27=0," ",'Титул ф.4'!D27)</f>
        <v>УСД в Республике Татарстан</v>
      </c>
      <c r="C2" s="231"/>
      <c r="D2" s="231"/>
      <c r="E2" s="231"/>
      <c r="F2" s="232"/>
    </row>
    <row r="3" spans="1:6" ht="15.75" customHeight="1">
      <c r="A3" s="235" t="s">
        <v>298</v>
      </c>
      <c r="B3" s="235"/>
      <c r="C3" s="235"/>
      <c r="D3" s="235"/>
      <c r="E3" s="235"/>
      <c r="F3" s="235"/>
    </row>
    <row r="4" spans="1:6" ht="30" customHeight="1">
      <c r="A4" s="236"/>
      <c r="B4" s="236"/>
      <c r="C4" s="236"/>
      <c r="D4" s="236"/>
      <c r="E4" s="236"/>
      <c r="F4" s="236"/>
    </row>
    <row r="5" spans="1:6" s="73" customFormat="1" ht="21" customHeight="1">
      <c r="A5" s="233" t="s">
        <v>187</v>
      </c>
      <c r="B5" s="233" t="s">
        <v>172</v>
      </c>
      <c r="C5" s="229" t="s">
        <v>188</v>
      </c>
      <c r="D5" s="229"/>
      <c r="E5" s="229"/>
      <c r="F5" s="229"/>
    </row>
    <row r="6" spans="1:6" s="73" customFormat="1" ht="39">
      <c r="A6" s="234"/>
      <c r="B6" s="234"/>
      <c r="C6" s="115" t="s">
        <v>189</v>
      </c>
      <c r="D6" s="115" t="s">
        <v>190</v>
      </c>
      <c r="E6" s="116" t="s">
        <v>191</v>
      </c>
      <c r="F6" s="115" t="s">
        <v>196</v>
      </c>
    </row>
    <row r="7" spans="1:6" s="73" customFormat="1" ht="12.75" customHeight="1">
      <c r="A7" s="86" t="s">
        <v>173</v>
      </c>
      <c r="B7" s="75"/>
      <c r="C7" s="75">
        <v>1</v>
      </c>
      <c r="D7" s="75">
        <v>2</v>
      </c>
      <c r="E7" s="75">
        <v>3</v>
      </c>
      <c r="F7" s="75">
        <v>4</v>
      </c>
    </row>
    <row r="8" spans="1:6" s="73" customFormat="1" ht="44.25" customHeight="1">
      <c r="A8" s="87" t="s">
        <v>299</v>
      </c>
      <c r="B8" s="77">
        <v>1</v>
      </c>
      <c r="C8" s="117">
        <v>5827238</v>
      </c>
      <c r="D8" s="117">
        <v>1788718</v>
      </c>
      <c r="E8" s="117">
        <v>3169020</v>
      </c>
      <c r="F8" s="117">
        <v>176500</v>
      </c>
    </row>
    <row r="9" spans="1:6" s="73" customFormat="1" ht="25.5">
      <c r="A9" s="87" t="s">
        <v>271</v>
      </c>
      <c r="B9" s="77">
        <v>2</v>
      </c>
      <c r="C9" s="117">
        <v>5000</v>
      </c>
      <c r="D9" s="117">
        <v>0</v>
      </c>
      <c r="E9" s="117">
        <v>5000</v>
      </c>
      <c r="F9" s="117">
        <v>0</v>
      </c>
    </row>
    <row r="10" spans="1:6" ht="28.5" customHeight="1">
      <c r="A10" s="87" t="s">
        <v>300</v>
      </c>
      <c r="B10" s="77">
        <v>3</v>
      </c>
      <c r="C10" s="117">
        <v>43500</v>
      </c>
      <c r="D10" s="117">
        <v>21000</v>
      </c>
      <c r="E10" s="117">
        <v>22500</v>
      </c>
      <c r="F10" s="117">
        <v>0</v>
      </c>
    </row>
    <row r="11" spans="1:6" ht="15">
      <c r="A11" s="87" t="s">
        <v>301</v>
      </c>
      <c r="B11" s="77">
        <v>4</v>
      </c>
      <c r="C11" s="117">
        <v>41984</v>
      </c>
      <c r="D11" s="117">
        <v>0</v>
      </c>
      <c r="E11" s="117">
        <v>20244</v>
      </c>
      <c r="F11" s="117">
        <v>0</v>
      </c>
    </row>
    <row r="12" spans="1:6" ht="25.5">
      <c r="A12" s="87" t="s">
        <v>272</v>
      </c>
      <c r="B12" s="77">
        <v>5</v>
      </c>
      <c r="C12" s="117">
        <v>1980749567</v>
      </c>
      <c r="D12" s="117">
        <v>9723977</v>
      </c>
      <c r="E12" s="117">
        <v>1952055804</v>
      </c>
      <c r="F12" s="117">
        <v>2963128</v>
      </c>
    </row>
    <row r="13" spans="1:6" ht="25.5">
      <c r="A13" s="87" t="s">
        <v>302</v>
      </c>
      <c r="B13" s="77">
        <v>6</v>
      </c>
      <c r="C13" s="117">
        <v>37329231</v>
      </c>
      <c r="D13" s="117">
        <v>985456</v>
      </c>
      <c r="E13" s="117">
        <v>34611892</v>
      </c>
      <c r="F13" s="117">
        <v>1680522</v>
      </c>
    </row>
    <row r="14" spans="1:6" ht="28.5" customHeight="1">
      <c r="A14" s="87" t="s">
        <v>303</v>
      </c>
      <c r="B14" s="88">
        <v>7</v>
      </c>
      <c r="C14" s="119"/>
      <c r="D14" s="117">
        <v>39540435</v>
      </c>
      <c r="E14" s="119"/>
      <c r="F14" s="119"/>
    </row>
    <row r="15" spans="1:6" ht="30.75">
      <c r="A15" s="89" t="s">
        <v>304</v>
      </c>
      <c r="B15" s="77">
        <v>8</v>
      </c>
      <c r="C15" s="117">
        <v>243163</v>
      </c>
      <c r="D15" s="117">
        <v>0</v>
      </c>
      <c r="E15" s="117">
        <v>243163</v>
      </c>
      <c r="F15" s="117">
        <v>0</v>
      </c>
    </row>
    <row r="16" spans="1:6" ht="30.75">
      <c r="A16" s="89" t="s">
        <v>305</v>
      </c>
      <c r="B16" s="77">
        <v>9</v>
      </c>
      <c r="C16" s="117">
        <v>19078715</v>
      </c>
      <c r="D16" s="117">
        <v>61497</v>
      </c>
      <c r="E16" s="117">
        <v>18063357</v>
      </c>
      <c r="F16" s="117">
        <v>567647</v>
      </c>
    </row>
    <row r="17" ht="13.5" customHeight="1">
      <c r="A17" s="74" t="s">
        <v>295</v>
      </c>
    </row>
    <row r="18" ht="13.5" customHeight="1"/>
    <row r="19" spans="1:6" ht="18.75" customHeight="1">
      <c r="A19" s="239" t="s">
        <v>197</v>
      </c>
      <c r="B19" s="239"/>
      <c r="C19" s="239"/>
      <c r="D19" s="239"/>
      <c r="E19" s="239"/>
      <c r="F19" s="91"/>
    </row>
    <row r="20" spans="1:6" ht="24.75" customHeight="1">
      <c r="A20" s="233" t="s">
        <v>253</v>
      </c>
      <c r="B20" s="240" t="s">
        <v>172</v>
      </c>
      <c r="C20" s="242" t="s">
        <v>254</v>
      </c>
      <c r="D20" s="242"/>
      <c r="E20" s="243" t="s">
        <v>255</v>
      </c>
      <c r="F20" s="244"/>
    </row>
    <row r="21" spans="1:6" ht="29.25" customHeight="1">
      <c r="A21" s="234"/>
      <c r="B21" s="241"/>
      <c r="C21" s="75" t="s">
        <v>198</v>
      </c>
      <c r="D21" s="75" t="s">
        <v>256</v>
      </c>
      <c r="E21" s="75" t="s">
        <v>198</v>
      </c>
      <c r="F21" s="75" t="s">
        <v>256</v>
      </c>
    </row>
    <row r="22" spans="1:6" ht="12.75">
      <c r="A22" s="86" t="s">
        <v>173</v>
      </c>
      <c r="B22" s="92"/>
      <c r="C22" s="75">
        <v>1</v>
      </c>
      <c r="D22" s="75">
        <v>2</v>
      </c>
      <c r="E22" s="75">
        <v>3</v>
      </c>
      <c r="F22" s="75">
        <v>4</v>
      </c>
    </row>
    <row r="23" spans="1:6" ht="15">
      <c r="A23" s="93" t="s">
        <v>306</v>
      </c>
      <c r="B23" s="94">
        <v>1</v>
      </c>
      <c r="C23" s="117"/>
      <c r="D23" s="117"/>
      <c r="E23" s="117"/>
      <c r="F23" s="117"/>
    </row>
    <row r="24" spans="1:6" ht="15">
      <c r="A24" s="93" t="s">
        <v>307</v>
      </c>
      <c r="B24" s="94">
        <v>2</v>
      </c>
      <c r="C24" s="117"/>
      <c r="D24" s="117"/>
      <c r="E24" s="117"/>
      <c r="F24" s="117"/>
    </row>
    <row r="25" spans="1:6" ht="12.75">
      <c r="A25" s="237"/>
      <c r="B25" s="237"/>
      <c r="C25" s="237"/>
      <c r="D25" s="237"/>
      <c r="E25" s="237"/>
      <c r="F25" s="82"/>
    </row>
    <row r="26" spans="1:6" ht="39" customHeight="1">
      <c r="A26" s="238" t="s">
        <v>308</v>
      </c>
      <c r="B26" s="238"/>
      <c r="C26" s="238"/>
      <c r="D26" s="238"/>
      <c r="E26" s="82"/>
      <c r="F26" s="82"/>
    </row>
    <row r="27" spans="1:6" ht="45" customHeight="1">
      <c r="A27" s="120" t="s">
        <v>309</v>
      </c>
      <c r="B27" s="75" t="s">
        <v>172</v>
      </c>
      <c r="C27" s="75" t="s">
        <v>213</v>
      </c>
      <c r="D27" s="75" t="s">
        <v>310</v>
      </c>
      <c r="E27" s="82"/>
      <c r="F27" s="82"/>
    </row>
    <row r="28" spans="1:6" s="98" customFormat="1" ht="12" customHeight="1">
      <c r="A28" s="95" t="s">
        <v>173</v>
      </c>
      <c r="B28" s="96"/>
      <c r="C28" s="96">
        <v>1</v>
      </c>
      <c r="D28" s="96">
        <v>2</v>
      </c>
      <c r="E28" s="97"/>
      <c r="F28" s="97"/>
    </row>
    <row r="29" spans="1:6" s="102" customFormat="1" ht="30.75">
      <c r="A29" s="99" t="s">
        <v>311</v>
      </c>
      <c r="B29" s="100">
        <v>1</v>
      </c>
      <c r="C29" s="40"/>
      <c r="D29" s="40"/>
      <c r="E29" s="101"/>
      <c r="F29" s="101"/>
    </row>
    <row r="30" spans="1:4" s="104" customFormat="1" ht="30.75">
      <c r="A30" s="103" t="s">
        <v>312</v>
      </c>
      <c r="B30" s="100">
        <v>2</v>
      </c>
      <c r="C30" s="40"/>
      <c r="D30" s="40"/>
    </row>
    <row r="31" s="104" customFormat="1" ht="12.75">
      <c r="A31" s="74" t="s">
        <v>313</v>
      </c>
    </row>
    <row r="32" s="104" customFormat="1" ht="29.25" customHeight="1">
      <c r="A32" s="105"/>
    </row>
    <row r="33" s="104" customFormat="1" ht="42.75" customHeight="1">
      <c r="A33" s="105"/>
    </row>
    <row r="34" s="104" customFormat="1" ht="20.25" customHeight="1"/>
    <row r="35" s="104" customFormat="1" ht="12.75"/>
    <row r="36" s="104" customFormat="1" ht="12.75"/>
    <row r="37" s="104" customFormat="1" ht="12.75"/>
    <row r="38" ht="12.75">
      <c r="B38" s="74"/>
    </row>
  </sheetData>
  <sheetProtection/>
  <mergeCells count="12">
    <mergeCell ref="A26:D26"/>
    <mergeCell ref="A19:E19"/>
    <mergeCell ref="A20:A21"/>
    <mergeCell ref="B20:B21"/>
    <mergeCell ref="C20:D20"/>
    <mergeCell ref="E20:F20"/>
    <mergeCell ref="B2:F2"/>
    <mergeCell ref="A5:A6"/>
    <mergeCell ref="A3:F4"/>
    <mergeCell ref="B5:B6"/>
    <mergeCell ref="C5:F5"/>
    <mergeCell ref="A25:E25"/>
  </mergeCells>
  <conditionalFormatting sqref="C26:D27 C20:F21 C29:D30 C8:F16 C23:F24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6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46.421875" style="17" customWidth="1"/>
    <col min="2" max="2" width="3.57421875" style="22" customWidth="1"/>
    <col min="3" max="3" width="16.57421875" style="17" customWidth="1"/>
    <col min="4" max="4" width="13.140625" style="17" customWidth="1"/>
    <col min="5" max="5" width="13.00390625" style="17" customWidth="1"/>
    <col min="6" max="7" width="12.8515625" style="17" customWidth="1"/>
    <col min="8" max="10" width="12.57421875" style="17" customWidth="1"/>
    <col min="11" max="11" width="11.28125" style="17" customWidth="1"/>
    <col min="12" max="16384" width="9.140625" style="17" customWidth="1"/>
  </cols>
  <sheetData>
    <row r="1" s="31" customFormat="1" ht="12.75"/>
    <row r="2" spans="1:8" s="32" customFormat="1" ht="15" customHeight="1">
      <c r="A2" s="251" t="s">
        <v>168</v>
      </c>
      <c r="B2" s="252"/>
      <c r="C2" s="257" t="str">
        <f>IF('Титул ф.4'!D27=0," ",'Титул ф.4'!D27)</f>
        <v>УСД в Республике Татарстан</v>
      </c>
      <c r="D2" s="258"/>
      <c r="E2" s="258"/>
      <c r="F2" s="258"/>
      <c r="G2" s="258"/>
      <c r="H2" s="258"/>
    </row>
    <row r="3" spans="1:8" ht="20.25" customHeight="1">
      <c r="A3" s="256" t="s">
        <v>214</v>
      </c>
      <c r="B3" s="256"/>
      <c r="C3" s="256"/>
      <c r="D3" s="256"/>
      <c r="E3" s="256"/>
      <c r="F3" s="256"/>
      <c r="G3" s="256"/>
      <c r="H3" s="256"/>
    </row>
    <row r="4" spans="1:11" ht="73.5" customHeight="1">
      <c r="A4" s="123" t="s">
        <v>314</v>
      </c>
      <c r="B4" s="34" t="s">
        <v>215</v>
      </c>
      <c r="C4" s="123" t="s">
        <v>208</v>
      </c>
      <c r="D4" s="123" t="s">
        <v>209</v>
      </c>
      <c r="E4" s="123" t="s">
        <v>210</v>
      </c>
      <c r="F4" s="34" t="s">
        <v>211</v>
      </c>
      <c r="G4" s="124" t="s">
        <v>212</v>
      </c>
      <c r="H4" s="34" t="s">
        <v>316</v>
      </c>
      <c r="I4" s="18"/>
      <c r="J4" s="18"/>
      <c r="K4" s="18"/>
    </row>
    <row r="5" spans="1:9" s="23" customFormat="1" ht="9.75">
      <c r="A5" s="35" t="s">
        <v>173</v>
      </c>
      <c r="B5" s="35"/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22"/>
    </row>
    <row r="6" spans="1:11" ht="31.5" customHeight="1">
      <c r="A6" s="50" t="s">
        <v>268</v>
      </c>
      <c r="B6" s="35">
        <v>1</v>
      </c>
      <c r="C6" s="121">
        <v>4835</v>
      </c>
      <c r="D6" s="121">
        <v>0</v>
      </c>
      <c r="E6" s="121">
        <v>0</v>
      </c>
      <c r="F6" s="121">
        <v>0</v>
      </c>
      <c r="G6" s="122"/>
      <c r="H6" s="121">
        <v>0</v>
      </c>
      <c r="I6" s="259" t="s">
        <v>267</v>
      </c>
      <c r="J6" s="260"/>
      <c r="K6" s="260"/>
    </row>
    <row r="7" spans="1:11" ht="30" customHeight="1">
      <c r="A7" s="51" t="s">
        <v>224</v>
      </c>
      <c r="B7" s="35">
        <v>2</v>
      </c>
      <c r="C7" s="121">
        <v>3507455</v>
      </c>
      <c r="D7" s="121">
        <v>0</v>
      </c>
      <c r="E7" s="121">
        <v>0</v>
      </c>
      <c r="F7" s="121">
        <v>0</v>
      </c>
      <c r="G7" s="122"/>
      <c r="H7" s="121">
        <v>0</v>
      </c>
      <c r="I7" s="259"/>
      <c r="J7" s="260"/>
      <c r="K7" s="260"/>
    </row>
    <row r="8" spans="1:11" ht="21.75" customHeight="1">
      <c r="A8" s="50" t="s">
        <v>257</v>
      </c>
      <c r="B8" s="35">
        <v>3</v>
      </c>
      <c r="C8" s="121">
        <v>9840</v>
      </c>
      <c r="D8" s="121">
        <v>0</v>
      </c>
      <c r="E8" s="122"/>
      <c r="F8" s="121">
        <v>0</v>
      </c>
      <c r="G8" s="122"/>
      <c r="H8" s="121">
        <v>0</v>
      </c>
      <c r="I8" s="259"/>
      <c r="J8" s="260"/>
      <c r="K8" s="260"/>
    </row>
    <row r="9" spans="2:10" ht="12.75" customHeight="1">
      <c r="B9" s="17"/>
      <c r="H9" s="26"/>
      <c r="I9" s="26"/>
      <c r="J9" s="26"/>
    </row>
    <row r="10" spans="1:10" ht="43.5" customHeight="1">
      <c r="A10" s="261" t="s">
        <v>229</v>
      </c>
      <c r="B10" s="261"/>
      <c r="C10" s="261"/>
      <c r="D10" s="261"/>
      <c r="E10" s="261"/>
      <c r="F10" s="261"/>
      <c r="G10" s="261"/>
      <c r="H10" s="26"/>
      <c r="I10" s="26"/>
      <c r="J10" s="26"/>
    </row>
    <row r="11" spans="1:10" ht="12" customHeight="1">
      <c r="A11" s="37" t="s">
        <v>265</v>
      </c>
      <c r="B11" s="33"/>
      <c r="C11" s="33"/>
      <c r="D11" s="33"/>
      <c r="E11" s="36"/>
      <c r="F11" s="36"/>
      <c r="G11" s="36"/>
      <c r="H11" s="26"/>
      <c r="I11" s="26"/>
      <c r="J11" s="26"/>
    </row>
    <row r="12" spans="1:11" ht="15" customHeight="1">
      <c r="A12" s="265" t="s">
        <v>222</v>
      </c>
      <c r="B12" s="253" t="s">
        <v>215</v>
      </c>
      <c r="C12" s="253" t="s">
        <v>258</v>
      </c>
      <c r="D12" s="253" t="s">
        <v>315</v>
      </c>
      <c r="E12" s="269" t="s">
        <v>259</v>
      </c>
      <c r="F12" s="245" t="s">
        <v>260</v>
      </c>
      <c r="G12" s="247"/>
      <c r="H12" s="247"/>
      <c r="I12" s="247"/>
      <c r="J12" s="247"/>
      <c r="K12" s="246"/>
    </row>
    <row r="13" spans="1:11" ht="21.75" customHeight="1">
      <c r="A13" s="266"/>
      <c r="B13" s="254"/>
      <c r="C13" s="254"/>
      <c r="D13" s="254"/>
      <c r="E13" s="270"/>
      <c r="F13" s="245" t="s">
        <v>219</v>
      </c>
      <c r="G13" s="246"/>
      <c r="H13" s="245" t="s">
        <v>220</v>
      </c>
      <c r="I13" s="246"/>
      <c r="J13" s="245" t="s">
        <v>221</v>
      </c>
      <c r="K13" s="246"/>
    </row>
    <row r="14" spans="1:11" ht="61.5" customHeight="1">
      <c r="A14" s="267"/>
      <c r="B14" s="255"/>
      <c r="C14" s="255"/>
      <c r="D14" s="255"/>
      <c r="E14" s="271"/>
      <c r="F14" s="123" t="s">
        <v>228</v>
      </c>
      <c r="G14" s="123" t="s">
        <v>261</v>
      </c>
      <c r="H14" s="123" t="s">
        <v>228</v>
      </c>
      <c r="I14" s="123" t="s">
        <v>261</v>
      </c>
      <c r="J14" s="123" t="s">
        <v>228</v>
      </c>
      <c r="K14" s="123" t="s">
        <v>261</v>
      </c>
    </row>
    <row r="15" spans="1:11" s="23" customFormat="1" ht="10.5" customHeight="1">
      <c r="A15" s="38" t="s">
        <v>173</v>
      </c>
      <c r="B15" s="35"/>
      <c r="C15" s="35">
        <v>1</v>
      </c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</row>
    <row r="16" spans="1:11" ht="32.25" customHeight="1">
      <c r="A16" s="50" t="s">
        <v>226</v>
      </c>
      <c r="B16" s="35">
        <v>1</v>
      </c>
      <c r="C16" s="121">
        <v>1</v>
      </c>
      <c r="D16" s="121">
        <v>1</v>
      </c>
      <c r="E16" s="121">
        <v>4189</v>
      </c>
      <c r="F16" s="121">
        <v>0</v>
      </c>
      <c r="G16" s="121">
        <v>0</v>
      </c>
      <c r="H16" s="121">
        <v>1</v>
      </c>
      <c r="I16" s="121">
        <v>4189</v>
      </c>
      <c r="J16" s="48">
        <v>0</v>
      </c>
      <c r="K16" s="48">
        <v>0</v>
      </c>
    </row>
    <row r="17" spans="1:11" ht="47.25" customHeight="1">
      <c r="A17" s="50" t="s">
        <v>231</v>
      </c>
      <c r="B17" s="35">
        <v>2</v>
      </c>
      <c r="C17" s="121">
        <v>1</v>
      </c>
      <c r="D17" s="121">
        <v>1</v>
      </c>
      <c r="E17" s="121">
        <v>2600</v>
      </c>
      <c r="F17" s="121">
        <v>0</v>
      </c>
      <c r="G17" s="121">
        <v>0</v>
      </c>
      <c r="H17" s="121">
        <v>0</v>
      </c>
      <c r="I17" s="121">
        <v>0</v>
      </c>
      <c r="J17" s="48">
        <v>1</v>
      </c>
      <c r="K17" s="48">
        <v>2600</v>
      </c>
    </row>
    <row r="18" spans="1:11" ht="33.75" customHeight="1">
      <c r="A18" s="50" t="s">
        <v>227</v>
      </c>
      <c r="B18" s="35">
        <v>3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48">
        <v>0</v>
      </c>
      <c r="K18" s="48">
        <v>0</v>
      </c>
    </row>
    <row r="19" spans="1:11" ht="32.25" customHeight="1">
      <c r="A19" s="50" t="s">
        <v>225</v>
      </c>
      <c r="B19" s="35">
        <v>4</v>
      </c>
      <c r="C19" s="121">
        <v>2</v>
      </c>
      <c r="D19" s="121">
        <v>2</v>
      </c>
      <c r="E19" s="121">
        <v>3000</v>
      </c>
      <c r="F19" s="121">
        <v>0</v>
      </c>
      <c r="G19" s="121">
        <v>0</v>
      </c>
      <c r="H19" s="121">
        <v>2</v>
      </c>
      <c r="I19" s="121">
        <v>3000</v>
      </c>
      <c r="J19" s="48">
        <v>0</v>
      </c>
      <c r="K19" s="48">
        <v>0</v>
      </c>
    </row>
    <row r="20" spans="1:11" ht="21.75" customHeight="1">
      <c r="A20" s="126" t="s">
        <v>262</v>
      </c>
      <c r="B20" s="49">
        <v>5</v>
      </c>
      <c r="C20" s="121">
        <v>4</v>
      </c>
      <c r="D20" s="121">
        <v>4</v>
      </c>
      <c r="E20" s="121">
        <v>9789</v>
      </c>
      <c r="F20" s="121">
        <v>0</v>
      </c>
      <c r="G20" s="121">
        <v>0</v>
      </c>
      <c r="H20" s="121">
        <v>3</v>
      </c>
      <c r="I20" s="121">
        <v>7189</v>
      </c>
      <c r="J20" s="48">
        <v>1</v>
      </c>
      <c r="K20" s="48">
        <v>2600</v>
      </c>
    </row>
    <row r="21" spans="1:10" ht="25.5" customHeight="1">
      <c r="A21" s="264" t="s">
        <v>218</v>
      </c>
      <c r="B21" s="264"/>
      <c r="C21" s="264"/>
      <c r="D21" s="27"/>
      <c r="E21" s="248" t="s">
        <v>205</v>
      </c>
      <c r="F21" s="262" t="s">
        <v>616</v>
      </c>
      <c r="G21" s="262"/>
      <c r="H21" s="262"/>
      <c r="I21" s="262"/>
      <c r="J21" s="262"/>
    </row>
    <row r="22" spans="1:10" ht="15.75" customHeight="1">
      <c r="A22" s="24" t="s">
        <v>199</v>
      </c>
      <c r="B22" s="16">
        <v>1</v>
      </c>
      <c r="C22" s="125">
        <v>182</v>
      </c>
      <c r="D22" s="25"/>
      <c r="E22" s="249"/>
      <c r="F22" s="250" t="s">
        <v>395</v>
      </c>
      <c r="G22" s="250"/>
      <c r="H22" s="250"/>
      <c r="I22" s="250"/>
      <c r="J22" s="250"/>
    </row>
    <row r="23" spans="1:10" ht="30.75" customHeight="1">
      <c r="A23" s="24" t="s">
        <v>200</v>
      </c>
      <c r="B23" s="16">
        <v>2</v>
      </c>
      <c r="C23" s="125">
        <v>182</v>
      </c>
      <c r="D23" s="25"/>
      <c r="E23" s="263" t="s">
        <v>223</v>
      </c>
      <c r="F23" s="268" t="s">
        <v>617</v>
      </c>
      <c r="G23" s="268"/>
      <c r="H23" s="268"/>
      <c r="I23" s="268"/>
      <c r="J23" s="268"/>
    </row>
    <row r="24" spans="2:10" ht="21.75" customHeight="1">
      <c r="B24" s="17"/>
      <c r="C24" s="22"/>
      <c r="D24" s="22"/>
      <c r="E24" s="263"/>
      <c r="F24" s="262" t="s">
        <v>618</v>
      </c>
      <c r="G24" s="262"/>
      <c r="H24" s="262"/>
      <c r="I24" s="262"/>
      <c r="J24" s="262"/>
    </row>
    <row r="25" spans="2:10" ht="12.75" customHeight="1">
      <c r="B25" s="17"/>
      <c r="C25" s="22"/>
      <c r="D25" s="22"/>
      <c r="E25" s="263"/>
      <c r="F25" s="250" t="s">
        <v>395</v>
      </c>
      <c r="G25" s="250"/>
      <c r="H25" s="250"/>
      <c r="I25" s="250"/>
      <c r="J25" s="250"/>
    </row>
    <row r="26" spans="2:9" ht="15">
      <c r="B26" s="17"/>
      <c r="C26" s="22"/>
      <c r="D26" s="22"/>
      <c r="F26" s="19" t="s">
        <v>619</v>
      </c>
      <c r="I26" s="136">
        <v>41113</v>
      </c>
    </row>
    <row r="27" spans="2:9" ht="12.75">
      <c r="B27" s="17"/>
      <c r="C27" s="22"/>
      <c r="D27" s="22"/>
      <c r="E27" s="15" t="s">
        <v>206</v>
      </c>
      <c r="F27" s="20" t="s">
        <v>201</v>
      </c>
      <c r="I27" s="20" t="s">
        <v>207</v>
      </c>
    </row>
    <row r="28" spans="2:6" ht="12.75">
      <c r="B28" s="17"/>
      <c r="C28" s="22"/>
      <c r="D28" s="22"/>
      <c r="E28" s="22"/>
      <c r="F28" s="21"/>
    </row>
    <row r="29" spans="2:4" ht="12.75">
      <c r="B29" s="17"/>
      <c r="C29" s="22"/>
      <c r="D29" s="25"/>
    </row>
    <row r="30" ht="12.75">
      <c r="D30" s="25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</sheetData>
  <sheetProtection/>
  <mergeCells count="22">
    <mergeCell ref="F24:J24"/>
    <mergeCell ref="E12:E14"/>
    <mergeCell ref="A10:G10"/>
    <mergeCell ref="C12:C14"/>
    <mergeCell ref="F21:J21"/>
    <mergeCell ref="F25:J25"/>
    <mergeCell ref="E23:E25"/>
    <mergeCell ref="A21:C21"/>
    <mergeCell ref="B12:B14"/>
    <mergeCell ref="A12:A14"/>
    <mergeCell ref="F13:G13"/>
    <mergeCell ref="F23:J23"/>
    <mergeCell ref="H13:I13"/>
    <mergeCell ref="J13:K13"/>
    <mergeCell ref="F12:K12"/>
    <mergeCell ref="E21:E22"/>
    <mergeCell ref="F22:J22"/>
    <mergeCell ref="A2:B2"/>
    <mergeCell ref="D12:D14"/>
    <mergeCell ref="A3:H3"/>
    <mergeCell ref="C2:H2"/>
    <mergeCell ref="I6:K8"/>
  </mergeCells>
  <conditionalFormatting sqref="C22:C23 C6:H8 C16:K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53"/>
  <sheetViews>
    <sheetView zoomScalePageLayoutView="0" workbookViewId="0" topLeftCell="A94">
      <selection activeCell="C30" sqref="C30"/>
    </sheetView>
  </sheetViews>
  <sheetFormatPr defaultColWidth="9.140625" defaultRowHeight="12.75"/>
  <cols>
    <col min="2" max="2" width="10.140625" style="0" customWidth="1"/>
    <col min="3" max="3" width="37.421875" style="109" customWidth="1"/>
    <col min="4" max="4" width="52.57421875" style="109" customWidth="1"/>
  </cols>
  <sheetData>
    <row r="1" spans="1:4" ht="13.5" thickBot="1">
      <c r="A1" s="110" t="s">
        <v>347</v>
      </c>
      <c r="B1" s="110" t="s">
        <v>348</v>
      </c>
      <c r="C1" s="111" t="s">
        <v>349</v>
      </c>
      <c r="D1" s="111" t="s">
        <v>350</v>
      </c>
    </row>
    <row r="2" spans="1:4" ht="12.75">
      <c r="A2" s="106">
        <f>IF((SUM('Разделы 2, 3, 4'!C29:C29)=0),"","Неверно!")</f>
      </c>
      <c r="B2" s="107">
        <v>60235</v>
      </c>
      <c r="C2" s="108" t="s">
        <v>354</v>
      </c>
      <c r="D2" s="108" t="s">
        <v>352</v>
      </c>
    </row>
    <row r="3" spans="1:4" ht="12.75">
      <c r="A3" s="106">
        <f>IF((SUM('Разделы 2, 3, 4'!C30:C30)=0),"","Неверно!")</f>
      </c>
      <c r="B3" s="107">
        <v>60235</v>
      </c>
      <c r="C3" s="108" t="s">
        <v>351</v>
      </c>
      <c r="D3" s="108" t="s">
        <v>352</v>
      </c>
    </row>
    <row r="4" spans="1:4" ht="12.75">
      <c r="A4" s="106">
        <f>IF((SUM('Разделы 2, 3, 4'!D29:D29)=0),"","Неверно!")</f>
      </c>
      <c r="B4" s="107">
        <v>60235</v>
      </c>
      <c r="C4" s="108" t="s">
        <v>353</v>
      </c>
      <c r="D4" s="108" t="s">
        <v>352</v>
      </c>
    </row>
    <row r="5" spans="1:4" ht="12.75">
      <c r="A5" s="106">
        <f>IF((SUM('Разделы 2, 3, 4'!D30:D30)=0),"","Неверно!")</f>
      </c>
      <c r="B5" s="107">
        <v>60235</v>
      </c>
      <c r="C5" s="108" t="s">
        <v>355</v>
      </c>
      <c r="D5" s="108" t="s">
        <v>352</v>
      </c>
    </row>
    <row r="6" spans="1:4" ht="26.25">
      <c r="A6" s="106">
        <f>IF((SUM('Раздел 1'!J9:J9)&gt;=SUM('Раздел 1'!K9:O9)),"","Неверно!")</f>
      </c>
      <c r="B6" s="107">
        <v>60473</v>
      </c>
      <c r="C6" s="108" t="s">
        <v>365</v>
      </c>
      <c r="D6" s="108" t="s">
        <v>357</v>
      </c>
    </row>
    <row r="7" spans="1:4" ht="26.25">
      <c r="A7" s="106">
        <f>IF((SUM('Раздел 1'!J10:J10)&gt;=SUM('Раздел 1'!K10:O10)),"","Неверно!")</f>
      </c>
      <c r="B7" s="107">
        <v>60473</v>
      </c>
      <c r="C7" s="108" t="s">
        <v>363</v>
      </c>
      <c r="D7" s="108" t="s">
        <v>357</v>
      </c>
    </row>
    <row r="8" spans="1:4" ht="26.25">
      <c r="A8" s="106">
        <f>IF((SUM('Раздел 1'!J11:J11)&gt;=SUM('Раздел 1'!K11:O11)),"","Неверно!")</f>
      </c>
      <c r="B8" s="107">
        <v>60473</v>
      </c>
      <c r="C8" s="108" t="s">
        <v>356</v>
      </c>
      <c r="D8" s="108" t="s">
        <v>357</v>
      </c>
    </row>
    <row r="9" spans="1:4" ht="26.25">
      <c r="A9" s="106">
        <f>IF((SUM('Раздел 1'!J12:J12)&gt;=SUM('Раздел 1'!K12:O12)),"","Неверно!")</f>
      </c>
      <c r="B9" s="107">
        <v>60473</v>
      </c>
      <c r="C9" s="108" t="s">
        <v>370</v>
      </c>
      <c r="D9" s="108" t="s">
        <v>357</v>
      </c>
    </row>
    <row r="10" spans="1:4" ht="26.25">
      <c r="A10" s="106">
        <f>IF((SUM('Раздел 1'!J13:J13)&gt;=SUM('Раздел 1'!K13:O13)),"","Неверно!")</f>
      </c>
      <c r="B10" s="107">
        <v>60473</v>
      </c>
      <c r="C10" s="108" t="s">
        <v>361</v>
      </c>
      <c r="D10" s="108" t="s">
        <v>357</v>
      </c>
    </row>
    <row r="11" spans="1:4" ht="26.25">
      <c r="A11" s="106">
        <f>IF((SUM('Раздел 1'!J14:J14)&gt;=SUM('Раздел 1'!K14:O14)),"","Неверно!")</f>
      </c>
      <c r="B11" s="107">
        <v>60473</v>
      </c>
      <c r="C11" s="108" t="s">
        <v>376</v>
      </c>
      <c r="D11" s="108" t="s">
        <v>357</v>
      </c>
    </row>
    <row r="12" spans="1:4" ht="26.25">
      <c r="A12" s="106">
        <f>IF((SUM('Раздел 1'!J15:J15)&gt;=SUM('Раздел 1'!K15:O15)),"","Неверно!")</f>
      </c>
      <c r="B12" s="107">
        <v>60473</v>
      </c>
      <c r="C12" s="108" t="s">
        <v>366</v>
      </c>
      <c r="D12" s="108" t="s">
        <v>357</v>
      </c>
    </row>
    <row r="13" spans="1:4" ht="26.25">
      <c r="A13" s="106">
        <f>IF((SUM('Раздел 1'!J16:J16)&gt;=SUM('Раздел 1'!K16:O16)),"","Неверно!")</f>
      </c>
      <c r="B13" s="107">
        <v>60473</v>
      </c>
      <c r="C13" s="108" t="s">
        <v>362</v>
      </c>
      <c r="D13" s="108" t="s">
        <v>357</v>
      </c>
    </row>
    <row r="14" spans="1:4" ht="26.25">
      <c r="A14" s="106">
        <f>IF((SUM('Раздел 1'!J17:J17)&gt;=SUM('Раздел 1'!K17:O17)),"","Неверно!")</f>
      </c>
      <c r="B14" s="107">
        <v>60473</v>
      </c>
      <c r="C14" s="108" t="s">
        <v>377</v>
      </c>
      <c r="D14" s="108" t="s">
        <v>357</v>
      </c>
    </row>
    <row r="15" spans="1:4" ht="26.25">
      <c r="A15" s="106">
        <f>IF((SUM('Раздел 1'!J18:J18)&gt;=SUM('Раздел 1'!K18:O18)),"","Неверно!")</f>
      </c>
      <c r="B15" s="107">
        <v>60473</v>
      </c>
      <c r="C15" s="108" t="s">
        <v>373</v>
      </c>
      <c r="D15" s="108" t="s">
        <v>357</v>
      </c>
    </row>
    <row r="16" spans="1:4" ht="26.25">
      <c r="A16" s="106">
        <f>IF((SUM('Раздел 1'!J19:J19)&gt;=SUM('Раздел 1'!K19:O19)),"","Неверно!")</f>
      </c>
      <c r="B16" s="107">
        <v>60473</v>
      </c>
      <c r="C16" s="108" t="s">
        <v>360</v>
      </c>
      <c r="D16" s="108" t="s">
        <v>357</v>
      </c>
    </row>
    <row r="17" spans="1:4" ht="26.25">
      <c r="A17" s="106">
        <f>IF((SUM('Раздел 1'!J20:J20)&gt;=SUM('Раздел 1'!K20:O20)),"","Неверно!")</f>
      </c>
      <c r="B17" s="107">
        <v>60473</v>
      </c>
      <c r="C17" s="108" t="s">
        <v>378</v>
      </c>
      <c r="D17" s="108" t="s">
        <v>357</v>
      </c>
    </row>
    <row r="18" spans="1:4" ht="26.25">
      <c r="A18" s="106">
        <f>IF((SUM('Раздел 1'!J21:J21)&gt;=SUM('Раздел 1'!K21:O21)),"","Неверно!")</f>
      </c>
      <c r="B18" s="107">
        <v>60473</v>
      </c>
      <c r="C18" s="108" t="s">
        <v>371</v>
      </c>
      <c r="D18" s="108" t="s">
        <v>357</v>
      </c>
    </row>
    <row r="19" spans="1:4" ht="26.25">
      <c r="A19" s="106">
        <f>IF((SUM('Раздел 1'!J22:J22)&gt;=SUM('Раздел 1'!K22:O22)),"","Неверно!")</f>
      </c>
      <c r="B19" s="107">
        <v>60473</v>
      </c>
      <c r="C19" s="108" t="s">
        <v>358</v>
      </c>
      <c r="D19" s="108" t="s">
        <v>357</v>
      </c>
    </row>
    <row r="20" spans="1:4" ht="26.25">
      <c r="A20" s="106">
        <f>IF((SUM('Раздел 1'!J23:J23)&gt;=SUM('Раздел 1'!K23:O23)),"","Неверно!")</f>
      </c>
      <c r="B20" s="107">
        <v>60473</v>
      </c>
      <c r="C20" s="108" t="s">
        <v>368</v>
      </c>
      <c r="D20" s="108" t="s">
        <v>357</v>
      </c>
    </row>
    <row r="21" spans="1:4" ht="26.25">
      <c r="A21" s="106">
        <f>IF((SUM('Раздел 1'!J24:J24)&gt;=SUM('Раздел 1'!K24:O24)),"","Неверно!")</f>
      </c>
      <c r="B21" s="107">
        <v>60473</v>
      </c>
      <c r="C21" s="108" t="s">
        <v>372</v>
      </c>
      <c r="D21" s="108" t="s">
        <v>357</v>
      </c>
    </row>
    <row r="22" spans="1:4" ht="26.25">
      <c r="A22" s="106">
        <f>IF((SUM('Раздел 1'!J25:J25)&gt;=SUM('Раздел 1'!K25:O25)),"","Неверно!")</f>
      </c>
      <c r="B22" s="107">
        <v>60473</v>
      </c>
      <c r="C22" s="108" t="s">
        <v>359</v>
      </c>
      <c r="D22" s="108" t="s">
        <v>357</v>
      </c>
    </row>
    <row r="23" spans="1:4" ht="26.25">
      <c r="A23" s="106">
        <f>IF((SUM('Раздел 1'!J26:J26)&gt;=SUM('Раздел 1'!K26:O26)),"","Неверно!")</f>
      </c>
      <c r="B23" s="107">
        <v>60473</v>
      </c>
      <c r="C23" s="108" t="s">
        <v>369</v>
      </c>
      <c r="D23" s="108" t="s">
        <v>357</v>
      </c>
    </row>
    <row r="24" spans="1:4" ht="26.25">
      <c r="A24" s="106">
        <f>IF((SUM('Раздел 1'!J27:J27)&gt;=SUM('Раздел 1'!K27:O27)),"","Неверно!")</f>
      </c>
      <c r="B24" s="107">
        <v>60473</v>
      </c>
      <c r="C24" s="108" t="s">
        <v>364</v>
      </c>
      <c r="D24" s="108" t="s">
        <v>357</v>
      </c>
    </row>
    <row r="25" spans="1:4" ht="26.25">
      <c r="A25" s="106">
        <f>IF((SUM('Раздел 1'!J28:J28)&gt;=SUM('Раздел 1'!K28:O28)),"","Неверно!")</f>
      </c>
      <c r="B25" s="107">
        <v>60473</v>
      </c>
      <c r="C25" s="108" t="s">
        <v>375</v>
      </c>
      <c r="D25" s="108" t="s">
        <v>357</v>
      </c>
    </row>
    <row r="26" spans="1:4" ht="26.25">
      <c r="A26" s="106">
        <f>IF((SUM('Раздел 1'!J29:J29)&gt;=SUM('Раздел 1'!K29:O29)),"","Неверно!")</f>
      </c>
      <c r="B26" s="107">
        <v>60473</v>
      </c>
      <c r="C26" s="108" t="s">
        <v>367</v>
      </c>
      <c r="D26" s="108" t="s">
        <v>357</v>
      </c>
    </row>
    <row r="27" spans="1:4" ht="26.25">
      <c r="A27" s="106">
        <f>IF((SUM('Раздел 1'!J30:J30)&gt;=SUM('Раздел 1'!K30:O30)),"","Неверно!")</f>
      </c>
      <c r="B27" s="107">
        <v>60473</v>
      </c>
      <c r="C27" s="108" t="s">
        <v>374</v>
      </c>
      <c r="D27" s="108" t="s">
        <v>357</v>
      </c>
    </row>
    <row r="28" spans="1:4" s="109" customFormat="1" ht="52.5">
      <c r="A28" s="133">
        <f>IF((SUM('Раздел 1'!D9:D9)=SUM('Раздел 1'!E9:I9)),"","Неверно!")</f>
      </c>
      <c r="B28" s="134">
        <v>60474</v>
      </c>
      <c r="C28" s="108" t="s">
        <v>592</v>
      </c>
      <c r="D28" s="108" t="s">
        <v>593</v>
      </c>
    </row>
    <row r="29" spans="1:4" s="109" customFormat="1" ht="52.5">
      <c r="A29" s="133">
        <f>IF((SUM('Раздел 1'!D10:D10)=SUM('Раздел 1'!E10:I10)),"","Неверно!")</f>
      </c>
      <c r="B29" s="134">
        <v>60474</v>
      </c>
      <c r="C29" s="108" t="s">
        <v>594</v>
      </c>
      <c r="D29" s="108" t="s">
        <v>593</v>
      </c>
    </row>
    <row r="30" spans="1:4" s="109" customFormat="1" ht="52.5">
      <c r="A30" s="133">
        <f>IF((SUM('Раздел 1'!D11:D11)=SUM('Раздел 1'!E11:I11)),"","Неверно!")</f>
      </c>
      <c r="B30" s="134">
        <v>60474</v>
      </c>
      <c r="C30" s="108" t="s">
        <v>595</v>
      </c>
      <c r="D30" s="108" t="s">
        <v>593</v>
      </c>
    </row>
    <row r="31" spans="1:4" s="109" customFormat="1" ht="52.5">
      <c r="A31" s="133">
        <f>IF((SUM('Раздел 1'!D12:D12)=SUM('Раздел 1'!E12:I12)),"","Неверно!")</f>
      </c>
      <c r="B31" s="134">
        <v>60474</v>
      </c>
      <c r="C31" s="108" t="s">
        <v>596</v>
      </c>
      <c r="D31" s="108" t="s">
        <v>593</v>
      </c>
    </row>
    <row r="32" spans="1:4" s="109" customFormat="1" ht="52.5">
      <c r="A32" s="133">
        <f>IF((SUM('Раздел 1'!D13:D13)=SUM('Раздел 1'!E13:I13)),"","Неверно!")</f>
      </c>
      <c r="B32" s="134">
        <v>60474</v>
      </c>
      <c r="C32" s="108" t="s">
        <v>597</v>
      </c>
      <c r="D32" s="108" t="s">
        <v>593</v>
      </c>
    </row>
    <row r="33" spans="1:4" s="109" customFormat="1" ht="52.5">
      <c r="A33" s="133">
        <f>IF((SUM('Раздел 1'!D14:D14)=SUM('Раздел 1'!E14:I14)),"","Неверно!")</f>
      </c>
      <c r="B33" s="134">
        <v>60474</v>
      </c>
      <c r="C33" s="108" t="s">
        <v>598</v>
      </c>
      <c r="D33" s="108" t="s">
        <v>593</v>
      </c>
    </row>
    <row r="34" spans="1:4" s="109" customFormat="1" ht="52.5">
      <c r="A34" s="133">
        <f>IF((SUM('Раздел 1'!D15:D15)=SUM('Раздел 1'!E15:I15)),"","Неверно!")</f>
      </c>
      <c r="B34" s="134">
        <v>60474</v>
      </c>
      <c r="C34" s="108" t="s">
        <v>599</v>
      </c>
      <c r="D34" s="108" t="s">
        <v>593</v>
      </c>
    </row>
    <row r="35" spans="1:4" s="109" customFormat="1" ht="52.5">
      <c r="A35" s="133">
        <f>IF((SUM('Раздел 1'!D16:D16)=SUM('Раздел 1'!E16:I16)),"","Неверно!")</f>
      </c>
      <c r="B35" s="134">
        <v>60474</v>
      </c>
      <c r="C35" s="108" t="s">
        <v>600</v>
      </c>
      <c r="D35" s="108" t="s">
        <v>593</v>
      </c>
    </row>
    <row r="36" spans="1:4" s="109" customFormat="1" ht="52.5">
      <c r="A36" s="133">
        <f>IF((SUM('Раздел 1'!D17:D17)=SUM('Раздел 1'!E17:I17)),"","Неверно!")</f>
      </c>
      <c r="B36" s="134">
        <v>60474</v>
      </c>
      <c r="C36" s="108" t="s">
        <v>601</v>
      </c>
      <c r="D36" s="108" t="s">
        <v>593</v>
      </c>
    </row>
    <row r="37" spans="1:4" s="109" customFormat="1" ht="52.5">
      <c r="A37" s="133">
        <f>IF((SUM('Раздел 1'!D18:D18)=SUM('Раздел 1'!E18:I18)),"","Неверно!")</f>
      </c>
      <c r="B37" s="134">
        <v>60474</v>
      </c>
      <c r="C37" s="108" t="s">
        <v>602</v>
      </c>
      <c r="D37" s="108" t="s">
        <v>593</v>
      </c>
    </row>
    <row r="38" spans="1:4" s="109" customFormat="1" ht="52.5">
      <c r="A38" s="133">
        <f>IF((SUM('Раздел 1'!D19:D19)=SUM('Раздел 1'!E19:I19)),"","Неверно!")</f>
      </c>
      <c r="B38" s="134">
        <v>60474</v>
      </c>
      <c r="C38" s="108" t="s">
        <v>603</v>
      </c>
      <c r="D38" s="108" t="s">
        <v>593</v>
      </c>
    </row>
    <row r="39" spans="1:4" s="109" customFormat="1" ht="52.5">
      <c r="A39" s="133">
        <f>IF((SUM('Раздел 1'!D20:D20)=SUM('Раздел 1'!E20:I20)),"","Неверно!")</f>
      </c>
      <c r="B39" s="134">
        <v>60474</v>
      </c>
      <c r="C39" s="108" t="s">
        <v>604</v>
      </c>
      <c r="D39" s="108" t="s">
        <v>593</v>
      </c>
    </row>
    <row r="40" spans="1:4" s="109" customFormat="1" ht="52.5">
      <c r="A40" s="133">
        <f>IF((SUM('Раздел 1'!D21:D21)=SUM('Раздел 1'!E21:I21)),"","Неверно!")</f>
      </c>
      <c r="B40" s="134">
        <v>60474</v>
      </c>
      <c r="C40" s="108" t="s">
        <v>605</v>
      </c>
      <c r="D40" s="108" t="s">
        <v>593</v>
      </c>
    </row>
    <row r="41" spans="1:4" s="109" customFormat="1" ht="52.5">
      <c r="A41" s="133">
        <f>IF((SUM('Раздел 1'!D22:D22)=SUM('Раздел 1'!E22:I22)),"","Неверно!")</f>
      </c>
      <c r="B41" s="134">
        <v>60474</v>
      </c>
      <c r="C41" s="108" t="s">
        <v>606</v>
      </c>
      <c r="D41" s="108" t="s">
        <v>593</v>
      </c>
    </row>
    <row r="42" spans="1:4" s="109" customFormat="1" ht="52.5">
      <c r="A42" s="133">
        <f>IF((SUM('Раздел 1'!D23:D23)=SUM('Раздел 1'!E23:I23)),"","Неверно!")</f>
      </c>
      <c r="B42" s="134">
        <v>60474</v>
      </c>
      <c r="C42" s="108" t="s">
        <v>607</v>
      </c>
      <c r="D42" s="108" t="s">
        <v>593</v>
      </c>
    </row>
    <row r="43" spans="1:4" s="109" customFormat="1" ht="52.5">
      <c r="A43" s="133">
        <f>IF((SUM('Раздел 1'!D24:D24)=SUM('Раздел 1'!E24:I24)),"","Неверно!")</f>
      </c>
      <c r="B43" s="134">
        <v>60474</v>
      </c>
      <c r="C43" s="108" t="s">
        <v>608</v>
      </c>
      <c r="D43" s="108" t="s">
        <v>593</v>
      </c>
    </row>
    <row r="44" spans="1:4" s="109" customFormat="1" ht="52.5">
      <c r="A44" s="133">
        <f>IF((SUM('Раздел 1'!D25:D25)=SUM('Раздел 1'!E25:I25)),"","Неверно!")</f>
      </c>
      <c r="B44" s="134">
        <v>60474</v>
      </c>
      <c r="C44" s="108" t="s">
        <v>609</v>
      </c>
      <c r="D44" s="108" t="s">
        <v>593</v>
      </c>
    </row>
    <row r="45" spans="1:4" s="109" customFormat="1" ht="52.5">
      <c r="A45" s="133">
        <f>IF((SUM('Раздел 1'!D26:D26)=SUM('Раздел 1'!E26:I26)),"","Неверно!")</f>
      </c>
      <c r="B45" s="134">
        <v>60474</v>
      </c>
      <c r="C45" s="108" t="s">
        <v>610</v>
      </c>
      <c r="D45" s="108" t="s">
        <v>593</v>
      </c>
    </row>
    <row r="46" spans="1:4" s="109" customFormat="1" ht="52.5">
      <c r="A46" s="133">
        <f>IF((SUM('Раздел 1'!D27:D27)=SUM('Раздел 1'!E27:I27)),"","Неверно!")</f>
      </c>
      <c r="B46" s="134">
        <v>60474</v>
      </c>
      <c r="C46" s="108" t="s">
        <v>611</v>
      </c>
      <c r="D46" s="108" t="s">
        <v>593</v>
      </c>
    </row>
    <row r="47" spans="1:4" s="109" customFormat="1" ht="52.5">
      <c r="A47" s="133">
        <f>IF((SUM('Раздел 1'!D28:D28)=SUM('Раздел 1'!E28:I28)),"","Неверно!")</f>
      </c>
      <c r="B47" s="134">
        <v>60474</v>
      </c>
      <c r="C47" s="108" t="s">
        <v>612</v>
      </c>
      <c r="D47" s="108" t="s">
        <v>593</v>
      </c>
    </row>
    <row r="48" spans="1:4" s="109" customFormat="1" ht="52.5">
      <c r="A48" s="133">
        <f>IF((SUM('Раздел 1'!D29:D29)=SUM('Раздел 1'!E29:I29)),"","Неверно!")</f>
      </c>
      <c r="B48" s="134">
        <v>60474</v>
      </c>
      <c r="C48" s="108" t="s">
        <v>613</v>
      </c>
      <c r="D48" s="108" t="s">
        <v>593</v>
      </c>
    </row>
    <row r="49" spans="1:4" s="109" customFormat="1" ht="52.5">
      <c r="A49" s="133">
        <f>IF((SUM('Раздел 1'!D30:D30)=SUM('Раздел 1'!E30:I30)),"","Неверно!")</f>
      </c>
      <c r="B49" s="134">
        <v>60474</v>
      </c>
      <c r="C49" s="108" t="s">
        <v>614</v>
      </c>
      <c r="D49" s="108" t="s">
        <v>593</v>
      </c>
    </row>
    <row r="50" spans="1:4" ht="39">
      <c r="A50" s="106">
        <f>IF((SUM('Разделы 5, 6, 7'!D16:D16)&gt;=SUM('Разделы 5, 6, 7'!F16:F16)+SUM('Разделы 5, 6, 7'!H16:H16)+SUM('Разделы 5, 6, 7'!J16:J16)),"","Неверно!")</f>
      </c>
      <c r="B50" s="107">
        <v>60485</v>
      </c>
      <c r="C50" s="108" t="s">
        <v>381</v>
      </c>
      <c r="D50" s="108" t="s">
        <v>380</v>
      </c>
    </row>
    <row r="51" spans="1:4" ht="39">
      <c r="A51" s="106">
        <f>IF((SUM('Разделы 5, 6, 7'!D17:D17)&gt;=SUM('Разделы 5, 6, 7'!F17:F17)+SUM('Разделы 5, 6, 7'!H17:H17)+SUM('Разделы 5, 6, 7'!J17:J17)),"","Неверно!")</f>
      </c>
      <c r="B51" s="107">
        <v>60485</v>
      </c>
      <c r="C51" s="108" t="s">
        <v>383</v>
      </c>
      <c r="D51" s="108" t="s">
        <v>380</v>
      </c>
    </row>
    <row r="52" spans="1:4" ht="39">
      <c r="A52" s="106">
        <f>IF((SUM('Разделы 5, 6, 7'!D18:D18)&gt;=SUM('Разделы 5, 6, 7'!F18:F18)+SUM('Разделы 5, 6, 7'!H18:H18)+SUM('Разделы 5, 6, 7'!J18:J18)),"","Неверно!")</f>
      </c>
      <c r="B52" s="107">
        <v>60485</v>
      </c>
      <c r="C52" s="108" t="s">
        <v>382</v>
      </c>
      <c r="D52" s="108" t="s">
        <v>380</v>
      </c>
    </row>
    <row r="53" spans="1:4" ht="39">
      <c r="A53" s="106">
        <f>IF((SUM('Разделы 5, 6, 7'!D19:D19)&gt;=SUM('Разделы 5, 6, 7'!F19:F19)+SUM('Разделы 5, 6, 7'!H19:H19)+SUM('Разделы 5, 6, 7'!J19:J19)),"","Неверно!")</f>
      </c>
      <c r="B53" s="107">
        <v>60485</v>
      </c>
      <c r="C53" s="108" t="s">
        <v>379</v>
      </c>
      <c r="D53" s="108" t="s">
        <v>380</v>
      </c>
    </row>
    <row r="54" spans="1:4" ht="12.75">
      <c r="A54" s="106">
        <f>IF((SUM('Разделы 5, 6, 7'!G6:G6)=0),"","Неверно!")</f>
      </c>
      <c r="B54" s="107">
        <v>60486</v>
      </c>
      <c r="C54" s="108" t="s">
        <v>387</v>
      </c>
      <c r="D54" s="108" t="s">
        <v>385</v>
      </c>
    </row>
    <row r="55" spans="1:4" ht="12.75">
      <c r="A55" s="106">
        <f>IF((SUM('Разделы 5, 6, 7'!G7:G7)=0),"","Неверно!")</f>
      </c>
      <c r="B55" s="107">
        <v>60486</v>
      </c>
      <c r="C55" s="108" t="s">
        <v>384</v>
      </c>
      <c r="D55" s="108" t="s">
        <v>385</v>
      </c>
    </row>
    <row r="56" spans="1:4" ht="12.75">
      <c r="A56" s="106">
        <f>IF((SUM('Разделы 5, 6, 7'!G8:G8)=0),"","Неверно!")</f>
      </c>
      <c r="B56" s="107">
        <v>60486</v>
      </c>
      <c r="C56" s="108" t="s">
        <v>386</v>
      </c>
      <c r="D56" s="108" t="s">
        <v>385</v>
      </c>
    </row>
    <row r="57" spans="1:4" ht="39">
      <c r="A57" s="106">
        <f>IF((SUM('Разделы 5, 6, 7'!E16:E16)=SUM('Разделы 5, 6, 7'!G16:G16)+SUM('Разделы 5, 6, 7'!I16:I16)+SUM('Разделы 5, 6, 7'!K16:K16)),"","Неверно!")</f>
      </c>
      <c r="B57" s="107">
        <v>60487</v>
      </c>
      <c r="C57" s="108" t="s">
        <v>391</v>
      </c>
      <c r="D57" s="108" t="s">
        <v>389</v>
      </c>
    </row>
    <row r="58" spans="1:4" ht="39">
      <c r="A58" s="106">
        <f>IF((SUM('Разделы 5, 6, 7'!E17:E17)=SUM('Разделы 5, 6, 7'!G17:G17)+SUM('Разделы 5, 6, 7'!I17:I17)+SUM('Разделы 5, 6, 7'!K17:K17)),"","Неверно!")</f>
      </c>
      <c r="B58" s="107">
        <v>60487</v>
      </c>
      <c r="C58" s="108" t="s">
        <v>388</v>
      </c>
      <c r="D58" s="108" t="s">
        <v>389</v>
      </c>
    </row>
    <row r="59" spans="1:4" ht="39">
      <c r="A59" s="106">
        <f>IF((SUM('Разделы 5, 6, 7'!E18:E18)=SUM('Разделы 5, 6, 7'!G18:G18)+SUM('Разделы 5, 6, 7'!I18:I18)+SUM('Разделы 5, 6, 7'!K18:K18)),"","Неверно!")</f>
      </c>
      <c r="B59" s="107">
        <v>60487</v>
      </c>
      <c r="C59" s="108" t="s">
        <v>392</v>
      </c>
      <c r="D59" s="108" t="s">
        <v>389</v>
      </c>
    </row>
    <row r="60" spans="1:4" ht="39">
      <c r="A60" s="106">
        <f>IF((SUM('Разделы 5, 6, 7'!E19:E19)=SUM('Разделы 5, 6, 7'!G19:G19)+SUM('Разделы 5, 6, 7'!I19:I19)+SUM('Разделы 5, 6, 7'!K19:K19)),"","Неверно!")</f>
      </c>
      <c r="B60" s="107">
        <v>60487</v>
      </c>
      <c r="C60" s="108" t="s">
        <v>390</v>
      </c>
      <c r="D60" s="108" t="s">
        <v>389</v>
      </c>
    </row>
    <row r="61" spans="1:4" ht="52.5">
      <c r="A61" s="106">
        <f>IF(((SUM('Разделы 5, 6, 7'!D16:D16)=0)*(SUM('Разделы 5, 6, 7'!E16:E16)=0))+((SUM('Разделы 5, 6, 7'!D16:D16)&gt;0)*(SUM('Разделы 5, 6, 7'!E16:E16)&gt;0)),"","Неверно!")</f>
      </c>
      <c r="B61" s="107">
        <v>60488</v>
      </c>
      <c r="C61" s="108" t="s">
        <v>397</v>
      </c>
      <c r="D61" s="108" t="s">
        <v>394</v>
      </c>
    </row>
    <row r="62" spans="1:4" ht="52.5">
      <c r="A62" s="106">
        <f>IF(((SUM('Разделы 5, 6, 7'!D17:D17)=0)*(SUM('Разделы 5, 6, 7'!E17:E17)=0))+((SUM('Разделы 5, 6, 7'!D17:D17)&gt;0)*(SUM('Разделы 5, 6, 7'!E17:E17)&gt;0)),"","Неверно!")</f>
      </c>
      <c r="B62" s="107">
        <v>60488</v>
      </c>
      <c r="C62" s="108" t="s">
        <v>393</v>
      </c>
      <c r="D62" s="108" t="s">
        <v>394</v>
      </c>
    </row>
    <row r="63" spans="1:4" ht="52.5">
      <c r="A63" s="106">
        <f>IF(((SUM('Разделы 5, 6, 7'!D18:D18)=0)*(SUM('Разделы 5, 6, 7'!E18:E18)=0))+((SUM('Разделы 5, 6, 7'!D18:D18)&gt;0)*(SUM('Разделы 5, 6, 7'!E18:E18)&gt;0)),"","Неверно!")</f>
      </c>
      <c r="B63" s="107">
        <v>60488</v>
      </c>
      <c r="C63" s="108" t="s">
        <v>396</v>
      </c>
      <c r="D63" s="108" t="s">
        <v>394</v>
      </c>
    </row>
    <row r="64" spans="1:4" ht="52.5">
      <c r="A64" s="106">
        <f>IF(((SUM('Разделы 5, 6, 7'!D19:D19)=0)*(SUM('Разделы 5, 6, 7'!E19:E19)=0))+((SUM('Разделы 5, 6, 7'!D19:D19)&gt;0)*(SUM('Разделы 5, 6, 7'!E19:E19)&gt;0)),"","Неверно!")</f>
      </c>
      <c r="B64" s="107">
        <v>60488</v>
      </c>
      <c r="C64" s="108" t="s">
        <v>398</v>
      </c>
      <c r="D64" s="108" t="s">
        <v>394</v>
      </c>
    </row>
    <row r="65" spans="1:4" ht="52.5">
      <c r="A65" s="106">
        <f>IF(((SUM('Разделы 5, 6, 7'!C6:C6)=0)*(SUM('Разделы 5, 6, 7'!C7:C7)=0))+((SUM('Разделы 5, 6, 7'!C6:C6)&gt;0)*(SUM('Разделы 5, 6, 7'!C7:C7)&gt;0)),"","Неверно!")</f>
      </c>
      <c r="B65" s="107">
        <v>60489</v>
      </c>
      <c r="C65" s="108" t="s">
        <v>399</v>
      </c>
      <c r="D65" s="108" t="s">
        <v>400</v>
      </c>
    </row>
    <row r="66" spans="1:4" ht="52.5">
      <c r="A66" s="106">
        <f>IF(((SUM('Разделы 5, 6, 7'!D6:D6)=0)*(SUM('Разделы 5, 6, 7'!D7:D7)=0))+((SUM('Разделы 5, 6, 7'!D6:D6)&gt;0)*(SUM('Разделы 5, 6, 7'!D7:D7)&gt;0)),"","Неверно!")</f>
      </c>
      <c r="B66" s="107">
        <v>60489</v>
      </c>
      <c r="C66" s="108" t="s">
        <v>405</v>
      </c>
      <c r="D66" s="108" t="s">
        <v>400</v>
      </c>
    </row>
    <row r="67" spans="1:4" ht="52.5">
      <c r="A67" s="106">
        <f>IF(((SUM('Разделы 5, 6, 7'!E6:E6)=0)*(SUM('Разделы 5, 6, 7'!E7:E7)=0))+((SUM('Разделы 5, 6, 7'!E6:E6)&gt;0)*(SUM('Разделы 5, 6, 7'!E7:E7)&gt;0)),"","Неверно!")</f>
      </c>
      <c r="B67" s="107">
        <v>60489</v>
      </c>
      <c r="C67" s="108" t="s">
        <v>402</v>
      </c>
      <c r="D67" s="108" t="s">
        <v>400</v>
      </c>
    </row>
    <row r="68" spans="1:4" ht="52.5">
      <c r="A68" s="106">
        <f>IF(((SUM('Разделы 5, 6, 7'!F6:F6)=0)*(SUM('Разделы 5, 6, 7'!F7:F7)=0))+((SUM('Разделы 5, 6, 7'!F6:F6)&gt;0)*(SUM('Разделы 5, 6, 7'!F7:F7)&gt;0)),"","Неверно!")</f>
      </c>
      <c r="B68" s="107">
        <v>60489</v>
      </c>
      <c r="C68" s="108" t="s">
        <v>401</v>
      </c>
      <c r="D68" s="108" t="s">
        <v>400</v>
      </c>
    </row>
    <row r="69" spans="1:4" ht="52.5">
      <c r="A69" s="106">
        <f>IF(((SUM('Разделы 5, 6, 7'!G6:G6)=0)*(SUM('Разделы 5, 6, 7'!G7:G7)=0))+((SUM('Разделы 5, 6, 7'!G6:G6)&gt;0)*(SUM('Разделы 5, 6, 7'!G7:G7)&gt;0)),"","Неверно!")</f>
      </c>
      <c r="B69" s="107">
        <v>60489</v>
      </c>
      <c r="C69" s="108" t="s">
        <v>404</v>
      </c>
      <c r="D69" s="108" t="s">
        <v>400</v>
      </c>
    </row>
    <row r="70" spans="1:4" ht="52.5">
      <c r="A70" s="106">
        <f>IF(((SUM('Разделы 5, 6, 7'!H6:H6)=0)*(SUM('Разделы 5, 6, 7'!H7:H7)=0))+((SUM('Разделы 5, 6, 7'!H6:H6)&gt;0)*(SUM('Разделы 5, 6, 7'!H7:H7)&gt;0)),"","Неверно!")</f>
      </c>
      <c r="B70" s="107">
        <v>60489</v>
      </c>
      <c r="C70" s="108" t="s">
        <v>403</v>
      </c>
      <c r="D70" s="108" t="s">
        <v>400</v>
      </c>
    </row>
    <row r="71" spans="1:4" ht="26.25">
      <c r="A71" s="106">
        <f>IF((SUM('Раздел 1'!D9:D9)=SUM('Раздел 1'!D16:D18)),"","Неверно!")</f>
      </c>
      <c r="B71" s="107">
        <v>60495</v>
      </c>
      <c r="C71" s="108" t="s">
        <v>326</v>
      </c>
      <c r="D71" s="108" t="s">
        <v>320</v>
      </c>
    </row>
    <row r="72" spans="1:4" ht="26.25">
      <c r="A72" s="106">
        <f>IF((SUM('Раздел 1'!E9:E9)=SUM('Раздел 1'!E16:E18)),"","Неверно!")</f>
      </c>
      <c r="B72" s="107">
        <v>60495</v>
      </c>
      <c r="C72" s="108" t="s">
        <v>323</v>
      </c>
      <c r="D72" s="108" t="s">
        <v>320</v>
      </c>
    </row>
    <row r="73" spans="1:4" ht="26.25">
      <c r="A73" s="106">
        <f>IF((SUM('Раздел 1'!F9:F9)=SUM('Раздел 1'!F16:F18)),"","Неверно!")</f>
      </c>
      <c r="B73" s="107">
        <v>60495</v>
      </c>
      <c r="C73" s="108" t="s">
        <v>330</v>
      </c>
      <c r="D73" s="108" t="s">
        <v>320</v>
      </c>
    </row>
    <row r="74" spans="1:4" ht="26.25">
      <c r="A74" s="106">
        <f>IF((SUM('Раздел 1'!G9:G9)=SUM('Раздел 1'!G16:G18)),"","Неверно!")</f>
      </c>
      <c r="B74" s="107">
        <v>60495</v>
      </c>
      <c r="C74" s="108" t="s">
        <v>327</v>
      </c>
      <c r="D74" s="108" t="s">
        <v>320</v>
      </c>
    </row>
    <row r="75" spans="1:4" ht="26.25">
      <c r="A75" s="106">
        <f>IF((SUM('Раздел 1'!H9:H9)=SUM('Раздел 1'!H16:H18)),"","Неверно!")</f>
      </c>
      <c r="B75" s="107">
        <v>60495</v>
      </c>
      <c r="C75" s="108" t="s">
        <v>322</v>
      </c>
      <c r="D75" s="108" t="s">
        <v>320</v>
      </c>
    </row>
    <row r="76" spans="1:4" ht="26.25">
      <c r="A76" s="106">
        <f>IF((SUM('Раздел 1'!I9:I9)=SUM('Раздел 1'!I16:I18)),"","Неверно!")</f>
      </c>
      <c r="B76" s="107">
        <v>60495</v>
      </c>
      <c r="C76" s="108" t="s">
        <v>331</v>
      </c>
      <c r="D76" s="108" t="s">
        <v>320</v>
      </c>
    </row>
    <row r="77" spans="1:4" ht="26.25">
      <c r="A77" s="106">
        <f>IF((SUM('Раздел 1'!J9:J9)=SUM('Раздел 1'!J16:J18)),"","Неверно!")</f>
      </c>
      <c r="B77" s="107">
        <v>60495</v>
      </c>
      <c r="C77" s="108" t="s">
        <v>328</v>
      </c>
      <c r="D77" s="108" t="s">
        <v>320</v>
      </c>
    </row>
    <row r="78" spans="1:4" ht="26.25">
      <c r="A78" s="106">
        <f>IF((SUM('Раздел 1'!K9:K9)=SUM('Раздел 1'!K16:K18)),"","Неверно!")</f>
      </c>
      <c r="B78" s="107">
        <v>60495</v>
      </c>
      <c r="C78" s="108" t="s">
        <v>321</v>
      </c>
      <c r="D78" s="108" t="s">
        <v>320</v>
      </c>
    </row>
    <row r="79" spans="1:4" ht="26.25">
      <c r="A79" s="106">
        <f>IF((SUM('Раздел 1'!L9:L9)=SUM('Раздел 1'!L16:L18)),"","Неверно!")</f>
      </c>
      <c r="B79" s="107">
        <v>60495</v>
      </c>
      <c r="C79" s="108" t="s">
        <v>324</v>
      </c>
      <c r="D79" s="108" t="s">
        <v>320</v>
      </c>
    </row>
    <row r="80" spans="1:4" ht="26.25">
      <c r="A80" s="106">
        <f>IF((SUM('Раздел 1'!M9:M9)=SUM('Раздел 1'!M16:M18)),"","Неверно!")</f>
      </c>
      <c r="B80" s="107">
        <v>60495</v>
      </c>
      <c r="C80" s="108" t="s">
        <v>329</v>
      </c>
      <c r="D80" s="108" t="s">
        <v>320</v>
      </c>
    </row>
    <row r="81" spans="1:4" ht="26.25">
      <c r="A81" s="106">
        <f>IF((SUM('Раздел 1'!N9:N9)=SUM('Раздел 1'!N16:N18)),"","Неверно!")</f>
      </c>
      <c r="B81" s="107">
        <v>60495</v>
      </c>
      <c r="C81" s="108" t="s">
        <v>319</v>
      </c>
      <c r="D81" s="108" t="s">
        <v>320</v>
      </c>
    </row>
    <row r="82" spans="1:4" ht="26.25">
      <c r="A82" s="106">
        <f>IF((SUM('Раздел 1'!O9:O9)=SUM('Раздел 1'!O16:O18)),"","Неверно!")</f>
      </c>
      <c r="B82" s="107">
        <v>60495</v>
      </c>
      <c r="C82" s="108" t="s">
        <v>325</v>
      </c>
      <c r="D82" s="108" t="s">
        <v>320</v>
      </c>
    </row>
    <row r="83" spans="1:4" ht="26.25">
      <c r="A83" s="106">
        <f>IF((SUM('Раздел 1'!D9:D9)=SUM('Раздел 1'!D10:D15)),"","Неверно!")</f>
      </c>
      <c r="B83" s="107">
        <v>60496</v>
      </c>
      <c r="C83" s="108" t="s">
        <v>337</v>
      </c>
      <c r="D83" s="108" t="s">
        <v>333</v>
      </c>
    </row>
    <row r="84" spans="1:4" ht="26.25">
      <c r="A84" s="106">
        <f>IF((SUM('Раздел 1'!E9:E9)=SUM('Раздел 1'!E10:E15)),"","Неверно!")</f>
      </c>
      <c r="B84" s="107">
        <v>60496</v>
      </c>
      <c r="C84" s="108" t="s">
        <v>341</v>
      </c>
      <c r="D84" s="108" t="s">
        <v>333</v>
      </c>
    </row>
    <row r="85" spans="1:4" ht="26.25">
      <c r="A85" s="106">
        <f>IF((SUM('Раздел 1'!F9:F9)=SUM('Раздел 1'!F10:F15)),"","Неверно!")</f>
      </c>
      <c r="B85" s="107">
        <v>60496</v>
      </c>
      <c r="C85" s="108" t="s">
        <v>342</v>
      </c>
      <c r="D85" s="108" t="s">
        <v>333</v>
      </c>
    </row>
    <row r="86" spans="1:4" ht="26.25">
      <c r="A86" s="106">
        <f>IF((SUM('Раздел 1'!G9:G9)=SUM('Раздел 1'!G10:G15)),"","Неверно!")</f>
      </c>
      <c r="B86" s="107">
        <v>60496</v>
      </c>
      <c r="C86" s="108" t="s">
        <v>338</v>
      </c>
      <c r="D86" s="108" t="s">
        <v>333</v>
      </c>
    </row>
    <row r="87" spans="1:4" ht="26.25">
      <c r="A87" s="106">
        <f>IF((SUM('Раздел 1'!H9:H9)=SUM('Раздел 1'!H10:H15)),"","Неверно!")</f>
      </c>
      <c r="B87" s="107">
        <v>60496</v>
      </c>
      <c r="C87" s="108" t="s">
        <v>340</v>
      </c>
      <c r="D87" s="108" t="s">
        <v>333</v>
      </c>
    </row>
    <row r="88" spans="1:4" ht="26.25">
      <c r="A88" s="106">
        <f>IF((SUM('Раздел 1'!I9:I9)=SUM('Раздел 1'!I10:I15)),"","Неверно!")</f>
      </c>
      <c r="B88" s="107">
        <v>60496</v>
      </c>
      <c r="C88" s="108" t="s">
        <v>332</v>
      </c>
      <c r="D88" s="108" t="s">
        <v>333</v>
      </c>
    </row>
    <row r="89" spans="1:4" ht="26.25">
      <c r="A89" s="106">
        <f>IF((SUM('Раздел 1'!J9:J9)=SUM('Раздел 1'!J10:J15)),"","Неверно!")</f>
      </c>
      <c r="B89" s="107">
        <v>60496</v>
      </c>
      <c r="C89" s="108" t="s">
        <v>335</v>
      </c>
      <c r="D89" s="108" t="s">
        <v>333</v>
      </c>
    </row>
    <row r="90" spans="1:4" ht="26.25">
      <c r="A90" s="106">
        <f>IF((SUM('Раздел 1'!K9:K9)=SUM('Раздел 1'!K10:K15)),"","Неверно!")</f>
      </c>
      <c r="B90" s="107">
        <v>60496</v>
      </c>
      <c r="C90" s="108" t="s">
        <v>334</v>
      </c>
      <c r="D90" s="108" t="s">
        <v>333</v>
      </c>
    </row>
    <row r="91" spans="1:4" ht="26.25">
      <c r="A91" s="106">
        <f>IF((SUM('Раздел 1'!L9:L9)=SUM('Раздел 1'!L10:L15)),"","Неверно!")</f>
      </c>
      <c r="B91" s="107">
        <v>60496</v>
      </c>
      <c r="C91" s="108" t="s">
        <v>343</v>
      </c>
      <c r="D91" s="108" t="s">
        <v>333</v>
      </c>
    </row>
    <row r="92" spans="1:4" ht="26.25">
      <c r="A92" s="106">
        <f>IF((SUM('Раздел 1'!M9:M9)=SUM('Раздел 1'!M10:M15)),"","Неверно!")</f>
      </c>
      <c r="B92" s="107">
        <v>60496</v>
      </c>
      <c r="C92" s="108" t="s">
        <v>336</v>
      </c>
      <c r="D92" s="108" t="s">
        <v>333</v>
      </c>
    </row>
    <row r="93" spans="1:4" ht="26.25">
      <c r="A93" s="106">
        <f>IF((SUM('Раздел 1'!N9:N9)=SUM('Раздел 1'!N10:N15)),"","Неверно!")</f>
      </c>
      <c r="B93" s="107">
        <v>60496</v>
      </c>
      <c r="C93" s="108" t="s">
        <v>339</v>
      </c>
      <c r="D93" s="108" t="s">
        <v>333</v>
      </c>
    </row>
    <row r="94" spans="1:4" ht="26.25">
      <c r="A94" s="106">
        <f>IF((SUM('Раздел 1'!O9:O9)=SUM('Раздел 1'!O10:O15)),"","Неверно!")</f>
      </c>
      <c r="B94" s="107">
        <v>60496</v>
      </c>
      <c r="C94" s="108" t="s">
        <v>344</v>
      </c>
      <c r="D94" s="108" t="s">
        <v>333</v>
      </c>
    </row>
    <row r="95" spans="1:4" ht="52.5">
      <c r="A95" s="106">
        <f>IF(((SUM('Разделы 2, 3, 4'!C23:C23)=0)*(SUM('Разделы 2, 3, 4'!D23:D23)=0))+((SUM('Разделы 2, 3, 4'!C23:C23)&gt;0)*(SUM('Разделы 2, 3, 4'!D23:D23)&gt;0)),"","Неверно!")</f>
      </c>
      <c r="B95" s="107">
        <v>60497</v>
      </c>
      <c r="C95" s="108" t="s">
        <v>407</v>
      </c>
      <c r="D95" s="108" t="s">
        <v>406</v>
      </c>
    </row>
    <row r="96" spans="1:4" ht="52.5">
      <c r="A96" s="106">
        <f>IF(((SUM('Разделы 2, 3, 4'!C24:C24)=0)*(SUM('Разделы 2, 3, 4'!D24:D24)=0))+((SUM('Разделы 2, 3, 4'!C24:C24)&gt;0)*(SUM('Разделы 2, 3, 4'!D24:D24)&gt;0)),"","Неверно!")</f>
      </c>
      <c r="B96" s="107">
        <v>60497</v>
      </c>
      <c r="C96" s="108" t="s">
        <v>345</v>
      </c>
      <c r="D96" s="108" t="s">
        <v>406</v>
      </c>
    </row>
    <row r="97" spans="1:4" ht="26.25">
      <c r="A97" s="106">
        <f>IF((SUM('Разделы 2, 3, 4'!E14:E14)=0),"","Неверно!")</f>
      </c>
      <c r="B97" s="107">
        <v>60498</v>
      </c>
      <c r="C97" s="108" t="s">
        <v>408</v>
      </c>
      <c r="D97" s="108" t="s">
        <v>409</v>
      </c>
    </row>
    <row r="98" spans="1:4" ht="26.25">
      <c r="A98" s="106">
        <f>IF((SUM('Разделы 2, 3, 4'!F14:F14)=0),"","Неверно!")</f>
      </c>
      <c r="B98" s="107">
        <v>60498</v>
      </c>
      <c r="C98" s="108" t="s">
        <v>410</v>
      </c>
      <c r="D98" s="108" t="s">
        <v>409</v>
      </c>
    </row>
    <row r="99" spans="1:4" ht="26.25">
      <c r="A99" s="106">
        <f>IF((SUM('Разделы 2, 3, 4'!C14:C14)=0),"","Неверно!")</f>
      </c>
      <c r="B99" s="107">
        <v>60499</v>
      </c>
      <c r="C99" s="108" t="s">
        <v>411</v>
      </c>
      <c r="D99" s="108" t="s">
        <v>412</v>
      </c>
    </row>
    <row r="100" spans="1:4" ht="26.25">
      <c r="A100" s="106">
        <f>IF((SUM('Разделы 2, 3, 4'!C8:F16)&gt;0),"","Неверно!")</f>
      </c>
      <c r="B100" s="107">
        <v>60500</v>
      </c>
      <c r="C100" s="108" t="s">
        <v>236</v>
      </c>
      <c r="D100" s="108" t="s">
        <v>413</v>
      </c>
    </row>
    <row r="101" spans="1:4" ht="26.25">
      <c r="A101" s="106">
        <f>IF((SUM('Раздел 1'!D25:D25)=SUM('Раздел 1'!D26:D29)),"","Неверно!")</f>
      </c>
      <c r="B101" s="107">
        <v>60501</v>
      </c>
      <c r="C101" s="108" t="s">
        <v>423</v>
      </c>
      <c r="D101" s="108" t="s">
        <v>415</v>
      </c>
    </row>
    <row r="102" spans="1:4" ht="26.25">
      <c r="A102" s="106">
        <f>IF((SUM('Раздел 1'!E25:E25)=SUM('Раздел 1'!E26:E29)),"","Неверно!")</f>
      </c>
      <c r="B102" s="107">
        <v>60501</v>
      </c>
      <c r="C102" s="108" t="s">
        <v>418</v>
      </c>
      <c r="D102" s="108" t="s">
        <v>415</v>
      </c>
    </row>
    <row r="103" spans="1:4" ht="26.25">
      <c r="A103" s="106">
        <f>IF((SUM('Раздел 1'!F25:F25)=SUM('Раздел 1'!F26:F29)),"","Неверно!")</f>
      </c>
      <c r="B103" s="107">
        <v>60501</v>
      </c>
      <c r="C103" s="108" t="s">
        <v>416</v>
      </c>
      <c r="D103" s="108" t="s">
        <v>415</v>
      </c>
    </row>
    <row r="104" spans="1:4" ht="26.25">
      <c r="A104" s="106">
        <f>IF((SUM('Раздел 1'!G25:G25)=SUM('Раздел 1'!G26:G29)),"","Неверно!")</f>
      </c>
      <c r="B104" s="107">
        <v>60501</v>
      </c>
      <c r="C104" s="108" t="s">
        <v>424</v>
      </c>
      <c r="D104" s="108" t="s">
        <v>415</v>
      </c>
    </row>
    <row r="105" spans="1:4" ht="26.25">
      <c r="A105" s="106">
        <f>IF((SUM('Раздел 1'!H25:H25)=SUM('Раздел 1'!H26:H29)),"","Неверно!")</f>
      </c>
      <c r="B105" s="107">
        <v>60501</v>
      </c>
      <c r="C105" s="108" t="s">
        <v>419</v>
      </c>
      <c r="D105" s="108" t="s">
        <v>415</v>
      </c>
    </row>
    <row r="106" spans="1:4" ht="26.25">
      <c r="A106" s="106">
        <f>IF((SUM('Раздел 1'!I25:I25)=SUM('Раздел 1'!I26:I29)),"","Неверно!")</f>
      </c>
      <c r="B106" s="107">
        <v>60501</v>
      </c>
      <c r="C106" s="108" t="s">
        <v>417</v>
      </c>
      <c r="D106" s="108" t="s">
        <v>415</v>
      </c>
    </row>
    <row r="107" spans="1:4" ht="26.25">
      <c r="A107" s="106">
        <f>IF((SUM('Раздел 1'!J25:J25)=SUM('Раздел 1'!J26:J29)),"","Неверно!")</f>
      </c>
      <c r="B107" s="107">
        <v>60501</v>
      </c>
      <c r="C107" s="108" t="s">
        <v>422</v>
      </c>
      <c r="D107" s="108" t="s">
        <v>415</v>
      </c>
    </row>
    <row r="108" spans="1:4" ht="26.25">
      <c r="A108" s="106">
        <f>IF((SUM('Раздел 1'!K25:K25)=SUM('Раздел 1'!K26:K29)),"","Неверно!")</f>
      </c>
      <c r="B108" s="107">
        <v>60501</v>
      </c>
      <c r="C108" s="108" t="s">
        <v>420</v>
      </c>
      <c r="D108" s="108" t="s">
        <v>415</v>
      </c>
    </row>
    <row r="109" spans="1:4" ht="26.25">
      <c r="A109" s="106">
        <f>IF((SUM('Раздел 1'!L25:L25)=SUM('Раздел 1'!L26:L29)),"","Неверно!")</f>
      </c>
      <c r="B109" s="107">
        <v>60501</v>
      </c>
      <c r="C109" s="108" t="s">
        <v>425</v>
      </c>
      <c r="D109" s="108" t="s">
        <v>415</v>
      </c>
    </row>
    <row r="110" spans="1:4" ht="26.25">
      <c r="A110" s="106">
        <f>IF((SUM('Раздел 1'!M25:M25)=SUM('Раздел 1'!M26:M29)),"","Неверно!")</f>
      </c>
      <c r="B110" s="107">
        <v>60501</v>
      </c>
      <c r="C110" s="108" t="s">
        <v>414</v>
      </c>
      <c r="D110" s="108" t="s">
        <v>415</v>
      </c>
    </row>
    <row r="111" spans="1:4" ht="26.25">
      <c r="A111" s="106">
        <f>IF((SUM('Раздел 1'!N25:N25)=SUM('Раздел 1'!N26:N29)),"","Неверно!")</f>
      </c>
      <c r="B111" s="107">
        <v>60501</v>
      </c>
      <c r="C111" s="108" t="s">
        <v>421</v>
      </c>
      <c r="D111" s="108" t="s">
        <v>415</v>
      </c>
    </row>
    <row r="112" spans="1:4" ht="26.25">
      <c r="A112" s="106">
        <f>IF((SUM('Раздел 1'!O25:O25)=SUM('Раздел 1'!O26:O29)),"","Неверно!")</f>
      </c>
      <c r="B112" s="107">
        <v>60501</v>
      </c>
      <c r="C112" s="108" t="s">
        <v>426</v>
      </c>
      <c r="D112" s="108" t="s">
        <v>415</v>
      </c>
    </row>
    <row r="113" spans="1:4" ht="39">
      <c r="A113" s="106">
        <f>IF((SUM('Раздел 1'!D18:D18)=SUM('Раздел 1'!D19:D24)),"","Неверно!")</f>
      </c>
      <c r="B113" s="107">
        <v>60502</v>
      </c>
      <c r="C113" s="108" t="s">
        <v>427</v>
      </c>
      <c r="D113" s="108" t="s">
        <v>428</v>
      </c>
    </row>
    <row r="114" spans="1:4" ht="39">
      <c r="A114" s="106">
        <f>IF((SUM('Раздел 1'!E18:E18)=SUM('Раздел 1'!E19:E24)),"","Неверно!")</f>
      </c>
      <c r="B114" s="107">
        <v>60502</v>
      </c>
      <c r="C114" s="108" t="s">
        <v>437</v>
      </c>
      <c r="D114" s="108" t="s">
        <v>428</v>
      </c>
    </row>
    <row r="115" spans="1:4" ht="39">
      <c r="A115" s="106">
        <f>IF((SUM('Раздел 1'!F18:F18)=SUM('Раздел 1'!F19:F24)),"","Неверно!")</f>
      </c>
      <c r="B115" s="107">
        <v>60502</v>
      </c>
      <c r="C115" s="108" t="s">
        <v>435</v>
      </c>
      <c r="D115" s="108" t="s">
        <v>428</v>
      </c>
    </row>
    <row r="116" spans="1:4" ht="39">
      <c r="A116" s="106">
        <f>IF((SUM('Раздел 1'!G18:G18)=SUM('Раздел 1'!G19:G24)),"","Неверно!")</f>
      </c>
      <c r="B116" s="107">
        <v>60502</v>
      </c>
      <c r="C116" s="108" t="s">
        <v>429</v>
      </c>
      <c r="D116" s="108" t="s">
        <v>428</v>
      </c>
    </row>
    <row r="117" spans="1:4" ht="39">
      <c r="A117" s="106">
        <f>IF((SUM('Раздел 1'!H18:H18)=SUM('Раздел 1'!H19:H24)),"","Неверно!")</f>
      </c>
      <c r="B117" s="107">
        <v>60502</v>
      </c>
      <c r="C117" s="108" t="s">
        <v>439</v>
      </c>
      <c r="D117" s="108" t="s">
        <v>428</v>
      </c>
    </row>
    <row r="118" spans="1:4" ht="39">
      <c r="A118" s="106">
        <f>IF((SUM('Раздел 1'!I18:I18)=SUM('Раздел 1'!I19:I24)),"","Неверно!")</f>
      </c>
      <c r="B118" s="107">
        <v>60502</v>
      </c>
      <c r="C118" s="108" t="s">
        <v>434</v>
      </c>
      <c r="D118" s="108" t="s">
        <v>428</v>
      </c>
    </row>
    <row r="119" spans="1:4" ht="39">
      <c r="A119" s="106">
        <f>IF((SUM('Раздел 1'!J18:J18)=SUM('Раздел 1'!J19:J24)),"","Неверно!")</f>
      </c>
      <c r="B119" s="107">
        <v>60502</v>
      </c>
      <c r="C119" s="108" t="s">
        <v>432</v>
      </c>
      <c r="D119" s="108" t="s">
        <v>428</v>
      </c>
    </row>
    <row r="120" spans="1:4" ht="39">
      <c r="A120" s="106">
        <f>IF((SUM('Раздел 1'!K18:K18)=SUM('Раздел 1'!K19:K24)),"","Неверно!")</f>
      </c>
      <c r="B120" s="107">
        <v>60502</v>
      </c>
      <c r="C120" s="108" t="s">
        <v>438</v>
      </c>
      <c r="D120" s="108" t="s">
        <v>428</v>
      </c>
    </row>
    <row r="121" spans="1:4" ht="39">
      <c r="A121" s="106">
        <f>IF((SUM('Раздел 1'!L18:L18)=SUM('Раздел 1'!L19:L24)),"","Неверно!")</f>
      </c>
      <c r="B121" s="107">
        <v>60502</v>
      </c>
      <c r="C121" s="108" t="s">
        <v>436</v>
      </c>
      <c r="D121" s="108" t="s">
        <v>428</v>
      </c>
    </row>
    <row r="122" spans="1:4" ht="39">
      <c r="A122" s="106">
        <f>IF((SUM('Раздел 1'!M18:M18)=SUM('Раздел 1'!M19:M24)),"","Неверно!")</f>
      </c>
      <c r="B122" s="107">
        <v>60502</v>
      </c>
      <c r="C122" s="108" t="s">
        <v>431</v>
      </c>
      <c r="D122" s="108" t="s">
        <v>428</v>
      </c>
    </row>
    <row r="123" spans="1:4" ht="39">
      <c r="A123" s="106">
        <f>IF((SUM('Раздел 1'!N18:N18)=SUM('Раздел 1'!N19:N24)),"","Неверно!")</f>
      </c>
      <c r="B123" s="107">
        <v>60502</v>
      </c>
      <c r="C123" s="108" t="s">
        <v>433</v>
      </c>
      <c r="D123" s="108" t="s">
        <v>428</v>
      </c>
    </row>
    <row r="124" spans="1:4" ht="39">
      <c r="A124" s="106">
        <f>IF((SUM('Раздел 1'!O18:O18)=SUM('Раздел 1'!O19:O24)),"","Неверно!")</f>
      </c>
      <c r="B124" s="107">
        <v>60502</v>
      </c>
      <c r="C124" s="108" t="s">
        <v>430</v>
      </c>
      <c r="D124" s="108" t="s">
        <v>428</v>
      </c>
    </row>
    <row r="125" spans="1:4" ht="26.25">
      <c r="A125" s="106">
        <f>IF((SUM('Разделы 5, 6, 7'!E8:E8)=0),"","Неверно!")</f>
      </c>
      <c r="B125" s="107">
        <v>60503</v>
      </c>
      <c r="C125" s="108" t="s">
        <v>440</v>
      </c>
      <c r="D125" s="108" t="s">
        <v>441</v>
      </c>
    </row>
    <row r="126" spans="1:4" ht="26.25">
      <c r="A126" s="106">
        <f>IF((SUM('Разделы 5, 6, 7'!C22:C22)&gt;0),"","Неверно!")</f>
      </c>
      <c r="B126" s="107">
        <v>60504</v>
      </c>
      <c r="C126" s="108" t="s">
        <v>444</v>
      </c>
      <c r="D126" s="108" t="s">
        <v>443</v>
      </c>
    </row>
    <row r="127" spans="1:4" ht="26.25">
      <c r="A127" s="106">
        <f>IF((SUM('Разделы 5, 6, 7'!C23:C23)&gt;0),"","Неверно!")</f>
      </c>
      <c r="B127" s="107">
        <v>60504</v>
      </c>
      <c r="C127" s="108" t="s">
        <v>442</v>
      </c>
      <c r="D127" s="108" t="s">
        <v>443</v>
      </c>
    </row>
    <row r="128" spans="1:4" ht="52.5">
      <c r="A128" s="106">
        <f>IF(((SUM('Разделы 2, 3, 4'!E23:E23)=0)*(SUM('Разделы 2, 3, 4'!F23:F23)=0))+((SUM('Разделы 2, 3, 4'!E23:E23)&gt;0)*(SUM('Разделы 2, 3, 4'!F23:F23)&gt;0)),"","Неверно!")</f>
      </c>
      <c r="B128" s="107">
        <v>60506</v>
      </c>
      <c r="C128" s="108" t="s">
        <v>445</v>
      </c>
      <c r="D128" s="108" t="s">
        <v>446</v>
      </c>
    </row>
    <row r="129" spans="1:4" ht="52.5">
      <c r="A129" s="106">
        <f>IF(((SUM('Разделы 2, 3, 4'!E24:E24)=0)*(SUM('Разделы 2, 3, 4'!F24:F24)=0))+((SUM('Разделы 2, 3, 4'!E24:E24)&gt;0)*(SUM('Разделы 2, 3, 4'!F24:F24)&gt;0)),"","Неверно!")</f>
      </c>
      <c r="B129" s="107">
        <v>60506</v>
      </c>
      <c r="C129" s="108" t="s">
        <v>448</v>
      </c>
      <c r="D129" s="108" t="s">
        <v>446</v>
      </c>
    </row>
    <row r="130" spans="1:4" ht="52.5">
      <c r="A130" s="106">
        <f>IF(((SUM('Разделы 5, 6, 7'!C7:C7)=0)*(SUM('Разделы 5, 6, 7'!C8:C8)=0))+((SUM('Разделы 5, 6, 7'!C7:C7)&gt;0)*(SUM('Разделы 5, 6, 7'!C8:C8)&gt;0)),"","Неверно!")</f>
      </c>
      <c r="B130" s="107">
        <v>60507</v>
      </c>
      <c r="C130" s="108" t="s">
        <v>449</v>
      </c>
      <c r="D130" s="108" t="s">
        <v>450</v>
      </c>
    </row>
    <row r="131" spans="1:4" ht="52.5">
      <c r="A131" s="106">
        <f>IF(((SUM('Разделы 5, 6, 7'!D7:D7)=0)*(SUM('Разделы 5, 6, 7'!D8:D8)=0))+((SUM('Разделы 5, 6, 7'!D7:D7)&gt;0)*(SUM('Разделы 5, 6, 7'!D8:D8)&gt;0)),"","Неверно!")</f>
      </c>
      <c r="B131" s="107">
        <v>60507</v>
      </c>
      <c r="C131" s="108" t="s">
        <v>451</v>
      </c>
      <c r="D131" s="108" t="s">
        <v>450</v>
      </c>
    </row>
    <row r="132" spans="1:4" ht="52.5">
      <c r="A132" s="106">
        <f>IF(((SUM('Разделы 5, 6, 7'!F7:F7)=0)*(SUM('Разделы 5, 6, 7'!F8:F8)=0))+((SUM('Разделы 5, 6, 7'!F7:F7)&gt;0)*(SUM('Разделы 5, 6, 7'!F8:F8)&gt;0)),"","Неверно!")</f>
      </c>
      <c r="B132" s="107">
        <v>60508</v>
      </c>
      <c r="C132" s="108" t="s">
        <v>454</v>
      </c>
      <c r="D132" s="108" t="s">
        <v>450</v>
      </c>
    </row>
    <row r="133" spans="1:4" ht="52.5">
      <c r="A133" s="106">
        <f>IF(((SUM('Разделы 5, 6, 7'!G7:G7)=0)*(SUM('Разделы 5, 6, 7'!G8:G8)=0))+((SUM('Разделы 5, 6, 7'!G7:G7)&gt;0)*(SUM('Разделы 5, 6, 7'!G8:G8)&gt;0)),"","Неверно!")</f>
      </c>
      <c r="B133" s="107">
        <v>60508</v>
      </c>
      <c r="C133" s="108" t="s">
        <v>452</v>
      </c>
      <c r="D133" s="108" t="s">
        <v>450</v>
      </c>
    </row>
    <row r="134" spans="1:4" ht="52.5">
      <c r="A134" s="106">
        <f>IF(((SUM('Разделы 5, 6, 7'!H7:H7)=0)*(SUM('Разделы 5, 6, 7'!H8:H8)=0))+((SUM('Разделы 5, 6, 7'!H7:H7)&gt;0)*(SUM('Разделы 5, 6, 7'!H8:H8)&gt;0)),"","Неверно!")</f>
      </c>
      <c r="B134" s="107">
        <v>60508</v>
      </c>
      <c r="C134" s="108" t="s">
        <v>453</v>
      </c>
      <c r="D134" s="108" t="s">
        <v>450</v>
      </c>
    </row>
    <row r="135" spans="1:4" ht="26.25">
      <c r="A135" s="106">
        <f>IF((SUM('Разделы 5, 6, 7'!C20:C20)=SUM('Разделы 5, 6, 7'!C16:C19)),"","Неверно!")</f>
      </c>
      <c r="B135" s="107">
        <v>60509</v>
      </c>
      <c r="C135" s="108" t="s">
        <v>457</v>
      </c>
      <c r="D135" s="108" t="s">
        <v>456</v>
      </c>
    </row>
    <row r="136" spans="1:4" ht="26.25">
      <c r="A136" s="106">
        <f>IF((SUM('Разделы 5, 6, 7'!D20:D20)=SUM('Разделы 5, 6, 7'!D16:D19)),"","Неверно!")</f>
      </c>
      <c r="B136" s="107">
        <v>60509</v>
      </c>
      <c r="C136" s="108" t="s">
        <v>460</v>
      </c>
      <c r="D136" s="108" t="s">
        <v>456</v>
      </c>
    </row>
    <row r="137" spans="1:4" ht="26.25">
      <c r="A137" s="106">
        <f>IF((SUM('Разделы 5, 6, 7'!E20:E20)=SUM('Разделы 5, 6, 7'!E16:E19)),"","Неверно!")</f>
      </c>
      <c r="B137" s="107">
        <v>60509</v>
      </c>
      <c r="C137" s="108" t="s">
        <v>462</v>
      </c>
      <c r="D137" s="108" t="s">
        <v>456</v>
      </c>
    </row>
    <row r="138" spans="1:4" ht="26.25">
      <c r="A138" s="106">
        <f>IF((SUM('Разделы 5, 6, 7'!F20:F20)=SUM('Разделы 5, 6, 7'!F16:F19)),"","Неверно!")</f>
      </c>
      <c r="B138" s="107">
        <v>60509</v>
      </c>
      <c r="C138" s="108" t="s">
        <v>458</v>
      </c>
      <c r="D138" s="108" t="s">
        <v>456</v>
      </c>
    </row>
    <row r="139" spans="1:4" ht="26.25">
      <c r="A139" s="106">
        <f>IF((SUM('Разделы 5, 6, 7'!G20:G20)=SUM('Разделы 5, 6, 7'!G16:G19)),"","Неверно!")</f>
      </c>
      <c r="B139" s="107">
        <v>60509</v>
      </c>
      <c r="C139" s="108" t="s">
        <v>459</v>
      </c>
      <c r="D139" s="108" t="s">
        <v>456</v>
      </c>
    </row>
    <row r="140" spans="1:4" ht="26.25">
      <c r="A140" s="106">
        <f>IF((SUM('Разделы 5, 6, 7'!H20:H20)=SUM('Разделы 5, 6, 7'!H16:H19)),"","Неверно!")</f>
      </c>
      <c r="B140" s="107">
        <v>60509</v>
      </c>
      <c r="C140" s="108" t="s">
        <v>464</v>
      </c>
      <c r="D140" s="108" t="s">
        <v>456</v>
      </c>
    </row>
    <row r="141" spans="1:4" ht="26.25">
      <c r="A141" s="106">
        <f>IF((SUM('Разделы 5, 6, 7'!I20:I20)=SUM('Разделы 5, 6, 7'!I16:I19)),"","Неверно!")</f>
      </c>
      <c r="B141" s="107">
        <v>60509</v>
      </c>
      <c r="C141" s="108" t="s">
        <v>455</v>
      </c>
      <c r="D141" s="108" t="s">
        <v>456</v>
      </c>
    </row>
    <row r="142" spans="1:4" ht="26.25">
      <c r="A142" s="106">
        <f>IF((SUM('Разделы 5, 6, 7'!J20:J20)=SUM('Разделы 5, 6, 7'!J16:J19)),"","Неверно!")</f>
      </c>
      <c r="B142" s="107">
        <v>60509</v>
      </c>
      <c r="C142" s="108" t="s">
        <v>461</v>
      </c>
      <c r="D142" s="108" t="s">
        <v>456</v>
      </c>
    </row>
    <row r="143" spans="1:4" ht="26.25">
      <c r="A143" s="106">
        <f>IF((SUM('Разделы 5, 6, 7'!K20:K20)=SUM('Разделы 5, 6, 7'!K16:K19)),"","Неверно!")</f>
      </c>
      <c r="B143" s="107">
        <v>60509</v>
      </c>
      <c r="C143" s="108" t="s">
        <v>463</v>
      </c>
      <c r="D143" s="108" t="s">
        <v>456</v>
      </c>
    </row>
    <row r="144" spans="1:4" ht="26.25">
      <c r="A144" s="106">
        <f>IF((SUM('Разделы 5, 6, 7'!D16:D16)&lt;=SUM('Разделы 5, 6, 7'!C16:C16)),"","Неверно!")</f>
      </c>
      <c r="B144" s="107">
        <v>60510</v>
      </c>
      <c r="C144" s="108" t="s">
        <v>470</v>
      </c>
      <c r="D144" s="108" t="s">
        <v>466</v>
      </c>
    </row>
    <row r="145" spans="1:4" ht="26.25">
      <c r="A145" s="106">
        <f>IF((SUM('Разделы 5, 6, 7'!D17:D17)&lt;=SUM('Разделы 5, 6, 7'!C17:C17)),"","Неверно!")</f>
      </c>
      <c r="B145" s="107">
        <v>60510</v>
      </c>
      <c r="C145" s="108" t="s">
        <v>467</v>
      </c>
      <c r="D145" s="108" t="s">
        <v>466</v>
      </c>
    </row>
    <row r="146" spans="1:4" ht="26.25">
      <c r="A146" s="106">
        <f>IF((SUM('Разделы 5, 6, 7'!D18:D18)&lt;=SUM('Разделы 5, 6, 7'!C18:C18)),"","Неверно!")</f>
      </c>
      <c r="B146" s="107">
        <v>60510</v>
      </c>
      <c r="C146" s="108" t="s">
        <v>469</v>
      </c>
      <c r="D146" s="108" t="s">
        <v>466</v>
      </c>
    </row>
    <row r="147" spans="1:4" ht="26.25">
      <c r="A147" s="106">
        <f>IF((SUM('Разделы 5, 6, 7'!D19:D19)&lt;=SUM('Разделы 5, 6, 7'!C19:C19)),"","Неверно!")</f>
      </c>
      <c r="B147" s="107">
        <v>60510</v>
      </c>
      <c r="C147" s="108" t="s">
        <v>468</v>
      </c>
      <c r="D147" s="108" t="s">
        <v>466</v>
      </c>
    </row>
    <row r="148" spans="1:4" ht="26.25">
      <c r="A148" s="106">
        <f>IF((SUM('Разделы 5, 6, 7'!D20:D20)&lt;=SUM('Разделы 5, 6, 7'!C20:C20)),"","Неверно!")</f>
      </c>
      <c r="B148" s="107">
        <v>60510</v>
      </c>
      <c r="C148" s="108" t="s">
        <v>465</v>
      </c>
      <c r="D148" s="108" t="s">
        <v>466</v>
      </c>
    </row>
    <row r="149" spans="1:4" ht="39">
      <c r="A149" s="106">
        <f>IF((SUM('Разделы 5, 6, 7'!F6:F6)&lt;=SUM('Разделы 5, 6, 7'!F8:F8)),"","Неверно!")</f>
      </c>
      <c r="B149" s="107">
        <v>62518</v>
      </c>
      <c r="C149" s="108" t="s">
        <v>237</v>
      </c>
      <c r="D149" s="108" t="s">
        <v>238</v>
      </c>
    </row>
    <row r="150" spans="1:4" ht="39">
      <c r="A150" s="106">
        <f>IF((SUM('Разделы 5, 6, 7'!G6:G6)&lt;=SUM('Разделы 5, 6, 7'!G8:G8)),"","Неверно!")</f>
      </c>
      <c r="B150" s="107">
        <v>62518</v>
      </c>
      <c r="C150" s="108" t="s">
        <v>239</v>
      </c>
      <c r="D150" s="108" t="s">
        <v>238</v>
      </c>
    </row>
    <row r="151" spans="1:4" ht="39">
      <c r="A151" s="106">
        <f>IF((SUM('Разделы 5, 6, 7'!H6:H6)&lt;=SUM('Разделы 5, 6, 7'!H8:H8)),"","Неверно!")</f>
      </c>
      <c r="B151" s="107">
        <v>62518</v>
      </c>
      <c r="C151" s="108" t="s">
        <v>240</v>
      </c>
      <c r="D151" s="108" t="s">
        <v>238</v>
      </c>
    </row>
    <row r="152" spans="1:4" ht="39">
      <c r="A152" s="106">
        <f>IF((SUM('Разделы 5, 6, 7'!C6:C6)&lt;=SUM('Разделы 5, 6, 7'!C8:C8)),"","Неверно!")</f>
      </c>
      <c r="B152" s="107">
        <v>62519</v>
      </c>
      <c r="C152" s="108" t="s">
        <v>241</v>
      </c>
      <c r="D152" s="108" t="s">
        <v>238</v>
      </c>
    </row>
    <row r="153" spans="1:4" ht="39">
      <c r="A153" s="106">
        <f>IF((SUM('Разделы 5, 6, 7'!D6:D6)&lt;=SUM('Разделы 5, 6, 7'!D8:D8)),"","Неверно!")</f>
      </c>
      <c r="B153" s="107">
        <v>62519</v>
      </c>
      <c r="C153" s="108" t="s">
        <v>242</v>
      </c>
      <c r="D153" s="108" t="s">
        <v>238</v>
      </c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E186"/>
  <sheetViews>
    <sheetView zoomScalePageLayoutView="0" workbookViewId="0" topLeftCell="A1">
      <pane ySplit="1" topLeftCell="A146" activePane="bottomLeft" state="frozen"/>
      <selection pane="topLeft" activeCell="A1" sqref="A1"/>
      <selection pane="bottomLeft" activeCell="A13" sqref="A13"/>
    </sheetView>
  </sheetViews>
  <sheetFormatPr defaultColWidth="49.00390625" defaultRowHeight="12.75"/>
  <cols>
    <col min="1" max="2" width="8.8515625" style="0" customWidth="1"/>
    <col min="3" max="3" width="28.28125" style="109" customWidth="1"/>
    <col min="4" max="4" width="44.28125" style="109" customWidth="1"/>
    <col min="5" max="5" width="35.28125" style="30" customWidth="1"/>
    <col min="6" max="16384" width="49.00390625" style="30" customWidth="1"/>
  </cols>
  <sheetData>
    <row r="1" spans="1:5" s="41" customFormat="1" ht="13.5" thickBot="1">
      <c r="A1" s="110" t="s">
        <v>347</v>
      </c>
      <c r="B1" s="110" t="s">
        <v>348</v>
      </c>
      <c r="C1" s="111" t="s">
        <v>349</v>
      </c>
      <c r="D1" s="111" t="s">
        <v>350</v>
      </c>
      <c r="E1" s="53" t="s">
        <v>346</v>
      </c>
    </row>
    <row r="2" spans="1:5" ht="290.25">
      <c r="A2" s="112">
        <f>IF((SUM('Разделы 5, 6, 7'!C7:C7)/SUM('Разделы 5, 6, 7'!C8:C8)&lt;=2200),"","Неверно!")</f>
      </c>
      <c r="B2" s="107">
        <v>60475</v>
      </c>
      <c r="C2" s="108" t="s">
        <v>471</v>
      </c>
      <c r="D2" s="108" t="s">
        <v>216</v>
      </c>
      <c r="E2" s="63"/>
    </row>
    <row r="3" spans="1:5" ht="276.75">
      <c r="A3" s="112">
        <f>IF((SUM('Разделы 5, 6, 7'!C7:C7)/SUM('Разделы 5, 6, 7'!C8:C8)&gt;=275),"","Неверно!")</f>
      </c>
      <c r="B3" s="107">
        <v>60476</v>
      </c>
      <c r="C3" s="108" t="s">
        <v>472</v>
      </c>
      <c r="D3" s="108" t="s">
        <v>217</v>
      </c>
      <c r="E3" s="54"/>
    </row>
    <row r="4" spans="1:5" ht="52.5">
      <c r="A4" s="112">
        <f>IF((SUM('Разделы 2, 3, 4'!C23:C23)&gt;=SUM('Разделы 2, 3, 4'!E23:E23)),"","Неверно!")</f>
      </c>
      <c r="B4" s="107">
        <v>60477</v>
      </c>
      <c r="C4" s="108" t="s">
        <v>473</v>
      </c>
      <c r="D4" s="108" t="s">
        <v>474</v>
      </c>
      <c r="E4" s="54"/>
    </row>
    <row r="5" spans="1:5" ht="52.5">
      <c r="A5" s="112">
        <f>IF((SUM('Разделы 2, 3, 4'!C24:C24)&gt;=SUM('Разделы 2, 3, 4'!E24:E24)),"","Неверно!")</f>
      </c>
      <c r="B5" s="107">
        <v>60477</v>
      </c>
      <c r="C5" s="108" t="s">
        <v>475</v>
      </c>
      <c r="D5" s="108" t="s">
        <v>474</v>
      </c>
      <c r="E5" s="54"/>
    </row>
    <row r="6" spans="1:5" ht="26.25">
      <c r="A6" s="112">
        <f>IF((SUM('Раздел 1'!D17:D17)=0),"","Неверно!")</f>
      </c>
      <c r="B6" s="107">
        <v>60478</v>
      </c>
      <c r="C6" s="108" t="s">
        <v>476</v>
      </c>
      <c r="D6" s="108" t="s">
        <v>477</v>
      </c>
      <c r="E6" s="54"/>
    </row>
    <row r="7" spans="1:5" ht="52.5">
      <c r="A7" s="112">
        <f>IF((SUM('Разделы 2, 3, 4'!D8:E8)&lt;=SUM('Разделы 2, 3, 4'!C8:C8)),"","Неверно!")</f>
      </c>
      <c r="B7" s="107">
        <v>60479</v>
      </c>
      <c r="C7" s="108" t="s">
        <v>480</v>
      </c>
      <c r="D7" s="108" t="s">
        <v>479</v>
      </c>
      <c r="E7" s="54"/>
    </row>
    <row r="8" spans="1:5" ht="52.5">
      <c r="A8" s="112">
        <f>IF((SUM('Разделы 2, 3, 4'!D9:E9)&lt;=SUM('Разделы 2, 3, 4'!C9:C9)),"","Неверно!")</f>
      </c>
      <c r="B8" s="107">
        <v>60479</v>
      </c>
      <c r="C8" s="108" t="s">
        <v>483</v>
      </c>
      <c r="D8" s="108" t="s">
        <v>479</v>
      </c>
      <c r="E8" s="54"/>
    </row>
    <row r="9" spans="1:5" ht="52.5">
      <c r="A9" s="112">
        <f>IF((SUM('Разделы 2, 3, 4'!D10:E10)&lt;=SUM('Разделы 2, 3, 4'!C10:C10)),"","Неверно!")</f>
      </c>
      <c r="B9" s="107">
        <v>60479</v>
      </c>
      <c r="C9" s="108" t="s">
        <v>482</v>
      </c>
      <c r="D9" s="108" t="s">
        <v>479</v>
      </c>
      <c r="E9" s="54"/>
    </row>
    <row r="10" spans="1:5" ht="52.5">
      <c r="A10" s="112">
        <f>IF((SUM('Разделы 2, 3, 4'!D11:E11)&lt;=SUM('Разделы 2, 3, 4'!C11:C11)),"","Неверно!")</f>
      </c>
      <c r="B10" s="107">
        <v>60479</v>
      </c>
      <c r="C10" s="108" t="s">
        <v>478</v>
      </c>
      <c r="D10" s="108" t="s">
        <v>479</v>
      </c>
      <c r="E10" s="54"/>
    </row>
    <row r="11" spans="1:5" ht="52.5">
      <c r="A11" s="112">
        <f>IF((SUM('Разделы 2, 3, 4'!D12:E12)&lt;=SUM('Разделы 2, 3, 4'!C12:C12)),"","Неверно!")</f>
      </c>
      <c r="B11" s="107">
        <v>60479</v>
      </c>
      <c r="C11" s="108" t="s">
        <v>484</v>
      </c>
      <c r="D11" s="108" t="s">
        <v>479</v>
      </c>
      <c r="E11" s="54"/>
    </row>
    <row r="12" spans="1:5" ht="52.5">
      <c r="A12" s="112">
        <f>IF((SUM('Разделы 2, 3, 4'!D13:E13)&lt;=SUM('Разделы 2, 3, 4'!C13:C13)),"","Неверно!")</f>
      </c>
      <c r="B12" s="107">
        <v>60479</v>
      </c>
      <c r="C12" s="108" t="s">
        <v>481</v>
      </c>
      <c r="D12" s="108" t="s">
        <v>479</v>
      </c>
      <c r="E12" s="54"/>
    </row>
    <row r="13" spans="1:5" ht="92.25">
      <c r="A13" s="112">
        <f>IF((SUM('Раздел 1'!D18:D18)=SUM('Раздел 1'!D25:D25)+SUM('Раздел 1'!D30:D30)),"","Неверно!")</f>
      </c>
      <c r="B13" s="107">
        <v>60480</v>
      </c>
      <c r="C13" s="108" t="s">
        <v>492</v>
      </c>
      <c r="D13" s="108" t="s">
        <v>243</v>
      </c>
      <c r="E13" s="54"/>
    </row>
    <row r="14" spans="1:5" ht="92.25">
      <c r="A14" s="112">
        <f>IF((SUM('Раздел 1'!E18:E18)=SUM('Раздел 1'!E25:E25)+SUM('Раздел 1'!E30:E30)),"","Неверно!")</f>
      </c>
      <c r="B14" s="107">
        <v>60480</v>
      </c>
      <c r="C14" s="108" t="s">
        <v>485</v>
      </c>
      <c r="D14" s="108" t="s">
        <v>243</v>
      </c>
      <c r="E14" s="54"/>
    </row>
    <row r="15" spans="1:5" ht="92.25">
      <c r="A15" s="112">
        <f>IF((SUM('Раздел 1'!F18:F18)=SUM('Раздел 1'!F25:F25)+SUM('Раздел 1'!F30:F30)),"","Неверно!")</f>
      </c>
      <c r="B15" s="107">
        <v>60480</v>
      </c>
      <c r="C15" s="108" t="s">
        <v>489</v>
      </c>
      <c r="D15" s="108" t="s">
        <v>243</v>
      </c>
      <c r="E15" s="54"/>
    </row>
    <row r="16" spans="1:5" ht="92.25">
      <c r="A16" s="112">
        <f>IF((SUM('Раздел 1'!G18:G18)=SUM('Раздел 1'!G25:G25)+SUM('Раздел 1'!G30:G30)),"","Неверно!")</f>
      </c>
      <c r="B16" s="107">
        <v>60480</v>
      </c>
      <c r="C16" s="108" t="s">
        <v>488</v>
      </c>
      <c r="D16" s="108" t="s">
        <v>243</v>
      </c>
      <c r="E16" s="54"/>
    </row>
    <row r="17" spans="1:5" ht="92.25">
      <c r="A17" s="112">
        <f>IF((SUM('Раздел 1'!H18:H18)=SUM('Раздел 1'!H25:H25)+SUM('Раздел 1'!H30:H30)),"","Неверно!")</f>
      </c>
      <c r="B17" s="107">
        <v>60480</v>
      </c>
      <c r="C17" s="108" t="s">
        <v>495</v>
      </c>
      <c r="D17" s="108" t="s">
        <v>243</v>
      </c>
      <c r="E17" s="54"/>
    </row>
    <row r="18" spans="1:5" ht="92.25">
      <c r="A18" s="112">
        <f>IF((SUM('Раздел 1'!I18:I18)=SUM('Раздел 1'!I25:I25)+SUM('Раздел 1'!I30:I30)),"","Неверно!")</f>
      </c>
      <c r="B18" s="107">
        <v>60480</v>
      </c>
      <c r="C18" s="108" t="s">
        <v>490</v>
      </c>
      <c r="D18" s="108" t="s">
        <v>243</v>
      </c>
      <c r="E18" s="54"/>
    </row>
    <row r="19" spans="1:5" ht="92.25">
      <c r="A19" s="112">
        <f>IF((SUM('Раздел 1'!J18:J18)=SUM('Раздел 1'!J25:J25)+SUM('Раздел 1'!J30:J30)),"","Неверно!")</f>
      </c>
      <c r="B19" s="107">
        <v>60480</v>
      </c>
      <c r="C19" s="108" t="s">
        <v>493</v>
      </c>
      <c r="D19" s="108" t="s">
        <v>243</v>
      </c>
      <c r="E19" s="54"/>
    </row>
    <row r="20" spans="1:5" ht="92.25">
      <c r="A20" s="112">
        <f>IF((SUM('Раздел 1'!K18:K18)=SUM('Раздел 1'!K25:K25)+SUM('Раздел 1'!K30:K30)),"","Неверно!")</f>
      </c>
      <c r="B20" s="107">
        <v>60480</v>
      </c>
      <c r="C20" s="108" t="s">
        <v>496</v>
      </c>
      <c r="D20" s="108" t="s">
        <v>243</v>
      </c>
      <c r="E20" s="54"/>
    </row>
    <row r="21" spans="1:5" ht="92.25">
      <c r="A21" s="112">
        <f>IF((SUM('Раздел 1'!L18:L18)=SUM('Раздел 1'!L25:L25)+SUM('Раздел 1'!L30:L30)),"","Неверно!")</f>
      </c>
      <c r="B21" s="107">
        <v>60480</v>
      </c>
      <c r="C21" s="108" t="s">
        <v>491</v>
      </c>
      <c r="D21" s="108" t="s">
        <v>243</v>
      </c>
      <c r="E21" s="54"/>
    </row>
    <row r="22" spans="1:5" ht="92.25">
      <c r="A22" s="112">
        <f>IF((SUM('Раздел 1'!M18:M18)=SUM('Раздел 1'!M25:M25)+SUM('Раздел 1'!M30:M30)),"","Неверно!")</f>
      </c>
      <c r="B22" s="107">
        <v>60480</v>
      </c>
      <c r="C22" s="108" t="s">
        <v>494</v>
      </c>
      <c r="D22" s="108" t="s">
        <v>243</v>
      </c>
      <c r="E22" s="54"/>
    </row>
    <row r="23" spans="1:5" ht="92.25">
      <c r="A23" s="112">
        <f>IF((SUM('Раздел 1'!N18:N18)=SUM('Раздел 1'!N25:N25)+SUM('Раздел 1'!N30:N30)),"","Неверно!")</f>
      </c>
      <c r="B23" s="107">
        <v>60480</v>
      </c>
      <c r="C23" s="108" t="s">
        <v>486</v>
      </c>
      <c r="D23" s="108" t="s">
        <v>243</v>
      </c>
      <c r="E23" s="54"/>
    </row>
    <row r="24" spans="1:5" ht="92.25">
      <c r="A24" s="112">
        <f>IF((SUM('Раздел 1'!O18:O18)=SUM('Раздел 1'!O25:O25)+SUM('Раздел 1'!O30:O30)),"","Неверно!")</f>
      </c>
      <c r="B24" s="107">
        <v>60480</v>
      </c>
      <c r="C24" s="108" t="s">
        <v>487</v>
      </c>
      <c r="D24" s="108" t="s">
        <v>243</v>
      </c>
      <c r="E24" s="54"/>
    </row>
    <row r="25" spans="1:5" ht="52.5">
      <c r="A25" s="112">
        <f>IF((SUM('Раздел 1'!E9:E9)&lt;=10000000),"","Неверно!")</f>
      </c>
      <c r="B25" s="107">
        <v>60481</v>
      </c>
      <c r="C25" s="108" t="s">
        <v>507</v>
      </c>
      <c r="D25" s="108" t="s">
        <v>498</v>
      </c>
      <c r="E25" s="54"/>
    </row>
    <row r="26" spans="1:5" ht="52.5">
      <c r="A26" s="112">
        <f>IF((SUM('Раздел 1'!F9:F9)&lt;=10000000),"","Неверно!")</f>
      </c>
      <c r="B26" s="107">
        <v>60481</v>
      </c>
      <c r="C26" s="108" t="s">
        <v>504</v>
      </c>
      <c r="D26" s="108" t="s">
        <v>498</v>
      </c>
      <c r="E26" s="54"/>
    </row>
    <row r="27" spans="1:5" ht="52.5">
      <c r="A27" s="112">
        <f>IF((SUM('Раздел 1'!G9:G9)&lt;=10000000),"","Неверно!")</f>
      </c>
      <c r="B27" s="107">
        <v>60481</v>
      </c>
      <c r="C27" s="108" t="s">
        <v>501</v>
      </c>
      <c r="D27" s="108" t="s">
        <v>498</v>
      </c>
      <c r="E27" s="54"/>
    </row>
    <row r="28" spans="1:5" ht="52.5">
      <c r="A28" s="112">
        <f>IF((SUM('Раздел 1'!H9:H9)&lt;=10000000),"","Неверно!")</f>
      </c>
      <c r="B28" s="107">
        <v>60481</v>
      </c>
      <c r="C28" s="108" t="s">
        <v>508</v>
      </c>
      <c r="D28" s="108" t="s">
        <v>498</v>
      </c>
      <c r="E28" s="54"/>
    </row>
    <row r="29" spans="1:5" ht="52.5">
      <c r="A29" s="112">
        <f>IF((SUM('Раздел 1'!I9:I9)&lt;=10000000),"","Неверно!")</f>
      </c>
      <c r="B29" s="107">
        <v>60481</v>
      </c>
      <c r="C29" s="108" t="s">
        <v>503</v>
      </c>
      <c r="D29" s="108" t="s">
        <v>498</v>
      </c>
      <c r="E29" s="54"/>
    </row>
    <row r="30" spans="1:5" ht="52.5">
      <c r="A30" s="112">
        <f>IF((SUM('Раздел 1'!J9:J9)&lt;=10000000),"","Неверно!")</f>
      </c>
      <c r="B30" s="107">
        <v>60481</v>
      </c>
      <c r="C30" s="108" t="s">
        <v>500</v>
      </c>
      <c r="D30" s="108" t="s">
        <v>498</v>
      </c>
      <c r="E30" s="54"/>
    </row>
    <row r="31" spans="1:5" ht="52.5">
      <c r="A31" s="112">
        <f>IF((SUM('Раздел 1'!K9:K9)&lt;=10000000),"","Неверно!")</f>
      </c>
      <c r="B31" s="107">
        <v>60481</v>
      </c>
      <c r="C31" s="108" t="s">
        <v>506</v>
      </c>
      <c r="D31" s="108" t="s">
        <v>498</v>
      </c>
      <c r="E31" s="54"/>
    </row>
    <row r="32" spans="1:5" ht="52.5">
      <c r="A32" s="112">
        <f>IF((SUM('Раздел 1'!L9:L9)&lt;=10000000),"","Неверно!")</f>
      </c>
      <c r="B32" s="107">
        <v>60481</v>
      </c>
      <c r="C32" s="108" t="s">
        <v>499</v>
      </c>
      <c r="D32" s="108" t="s">
        <v>498</v>
      </c>
      <c r="E32" s="54"/>
    </row>
    <row r="33" spans="1:5" ht="52.5">
      <c r="A33" s="112">
        <f>IF((SUM('Раздел 1'!M9:M9)&lt;=10000000),"","Неверно!")</f>
      </c>
      <c r="B33" s="107">
        <v>60481</v>
      </c>
      <c r="C33" s="108" t="s">
        <v>502</v>
      </c>
      <c r="D33" s="108" t="s">
        <v>498</v>
      </c>
      <c r="E33" s="54"/>
    </row>
    <row r="34" spans="1:5" ht="52.5">
      <c r="A34" s="112">
        <f>IF((SUM('Раздел 1'!N9:N9)&lt;=10000000),"","Неверно!")</f>
      </c>
      <c r="B34" s="107">
        <v>60481</v>
      </c>
      <c r="C34" s="108" t="s">
        <v>505</v>
      </c>
      <c r="D34" s="108" t="s">
        <v>498</v>
      </c>
      <c r="E34" s="54"/>
    </row>
    <row r="35" spans="1:5" ht="52.5">
      <c r="A35" s="112">
        <f>IF((SUM('Раздел 1'!O9:O9)&lt;=10000000),"","Неверно!")</f>
      </c>
      <c r="B35" s="107">
        <v>60481</v>
      </c>
      <c r="C35" s="108" t="s">
        <v>497</v>
      </c>
      <c r="D35" s="108" t="s">
        <v>498</v>
      </c>
      <c r="E35" s="54"/>
    </row>
    <row r="36" spans="1:5" ht="52.5">
      <c r="A36" s="112">
        <f>IF((SUM('Раздел 1'!D9:D9)&lt;=10000000),"","Неверно!")</f>
      </c>
      <c r="B36" s="107">
        <v>60481</v>
      </c>
      <c r="C36" s="108" t="s">
        <v>509</v>
      </c>
      <c r="D36" s="108" t="s">
        <v>498</v>
      </c>
      <c r="E36" s="54"/>
    </row>
    <row r="37" spans="1:5" ht="52.5">
      <c r="A37" s="112">
        <f>IF((SUM('Разделы 2, 3, 4'!C8:C8)&lt;=10000000),"","Неверно!")</f>
      </c>
      <c r="B37" s="107">
        <v>60482</v>
      </c>
      <c r="C37" s="108" t="s">
        <v>530</v>
      </c>
      <c r="D37" s="108" t="s">
        <v>511</v>
      </c>
      <c r="E37" s="54"/>
    </row>
    <row r="38" spans="1:5" ht="52.5">
      <c r="A38" s="112">
        <f>IF((SUM('Разделы 2, 3, 4'!C9:C9)&lt;=10000000),"","Неверно!")</f>
      </c>
      <c r="B38" s="107">
        <v>60482</v>
      </c>
      <c r="C38" s="108" t="s">
        <v>534</v>
      </c>
      <c r="D38" s="108" t="s">
        <v>511</v>
      </c>
      <c r="E38" s="54"/>
    </row>
    <row r="39" spans="1:5" ht="52.5">
      <c r="A39" s="112">
        <f>IF((SUM('Разделы 2, 3, 4'!C10:C10)&lt;=10000000),"","Неверно!")</f>
      </c>
      <c r="B39" s="107">
        <v>60482</v>
      </c>
      <c r="C39" s="108" t="s">
        <v>517</v>
      </c>
      <c r="D39" s="108" t="s">
        <v>511</v>
      </c>
      <c r="E39" s="54"/>
    </row>
    <row r="40" spans="1:5" ht="52.5">
      <c r="A40" s="112">
        <f>IF((SUM('Разделы 2, 3, 4'!C11:C11)&lt;=10000000),"","Неверно!")</f>
      </c>
      <c r="B40" s="107">
        <v>60482</v>
      </c>
      <c r="C40" s="108" t="s">
        <v>531</v>
      </c>
      <c r="D40" s="108" t="s">
        <v>511</v>
      </c>
      <c r="E40" s="54"/>
    </row>
    <row r="41" spans="1:5" ht="52.5">
      <c r="A41" s="112" t="str">
        <f>IF((SUM('Разделы 2, 3, 4'!C12:C12)&lt;=10000000),"","Неверно!")</f>
        <v>Неверно!</v>
      </c>
      <c r="B41" s="107">
        <v>60482</v>
      </c>
      <c r="C41" s="108" t="s">
        <v>538</v>
      </c>
      <c r="D41" s="108" t="s">
        <v>511</v>
      </c>
      <c r="E41" s="54" t="s">
        <v>615</v>
      </c>
    </row>
    <row r="42" spans="1:5" ht="52.5">
      <c r="A42" s="112" t="str">
        <f>IF((SUM('Разделы 2, 3, 4'!C13:C13)&lt;=10000000),"","Неверно!")</f>
        <v>Неверно!</v>
      </c>
      <c r="B42" s="107">
        <v>60482</v>
      </c>
      <c r="C42" s="108" t="s">
        <v>524</v>
      </c>
      <c r="D42" s="108" t="s">
        <v>511</v>
      </c>
      <c r="E42" s="54" t="s">
        <v>615</v>
      </c>
    </row>
    <row r="43" spans="1:5" ht="52.5">
      <c r="A43" s="112">
        <f>IF((SUM('Разделы 2, 3, 4'!C14:C14)&lt;=10000000),"","Неверно!")</f>
      </c>
      <c r="B43" s="107">
        <v>60482</v>
      </c>
      <c r="C43" s="108" t="s">
        <v>528</v>
      </c>
      <c r="D43" s="108" t="s">
        <v>511</v>
      </c>
      <c r="E43" s="54"/>
    </row>
    <row r="44" spans="1:5" ht="52.5">
      <c r="A44" s="112">
        <f>IF((SUM('Разделы 2, 3, 4'!C15:C15)&lt;=10000000),"","Неверно!")</f>
      </c>
      <c r="B44" s="107">
        <v>60482</v>
      </c>
      <c r="C44" s="108" t="s">
        <v>244</v>
      </c>
      <c r="D44" s="108" t="s">
        <v>511</v>
      </c>
      <c r="E44" s="54"/>
    </row>
    <row r="45" spans="1:5" ht="52.5">
      <c r="A45" s="112" t="str">
        <f>IF((SUM('Разделы 2, 3, 4'!C16:C16)&lt;=10000000),"","Неверно!")</f>
        <v>Неверно!</v>
      </c>
      <c r="B45" s="107">
        <v>60482</v>
      </c>
      <c r="C45" s="108" t="s">
        <v>245</v>
      </c>
      <c r="D45" s="108" t="s">
        <v>511</v>
      </c>
      <c r="E45" s="54" t="s">
        <v>615</v>
      </c>
    </row>
    <row r="46" spans="1:5" ht="52.5">
      <c r="A46" s="112">
        <f>IF((SUM('Разделы 2, 3, 4'!D8:D8)&lt;=10000000),"","Неверно!")</f>
      </c>
      <c r="B46" s="107">
        <v>60482</v>
      </c>
      <c r="C46" s="108" t="s">
        <v>510</v>
      </c>
      <c r="D46" s="108" t="s">
        <v>511</v>
      </c>
      <c r="E46" s="54"/>
    </row>
    <row r="47" spans="1:5" ht="52.5">
      <c r="A47" s="112">
        <f>IF((SUM('Разделы 2, 3, 4'!D9:D9)&lt;=10000000),"","Неверно!")</f>
      </c>
      <c r="B47" s="107">
        <v>60482</v>
      </c>
      <c r="C47" s="108" t="s">
        <v>525</v>
      </c>
      <c r="D47" s="108" t="s">
        <v>511</v>
      </c>
      <c r="E47" s="54"/>
    </row>
    <row r="48" spans="1:5" ht="161.25" customHeight="1">
      <c r="A48" s="112">
        <f>IF((SUM('Разделы 2, 3, 4'!D10:D10)&lt;=10000000),"","Неверно!")</f>
      </c>
      <c r="B48" s="107">
        <v>60482</v>
      </c>
      <c r="C48" s="108" t="s">
        <v>527</v>
      </c>
      <c r="D48" s="108" t="s">
        <v>511</v>
      </c>
      <c r="E48" s="54"/>
    </row>
    <row r="49" spans="1:5" ht="52.5">
      <c r="A49" s="112">
        <f>IF((SUM('Разделы 2, 3, 4'!D11:D11)&lt;=10000000),"","Неверно!")</f>
      </c>
      <c r="B49" s="107">
        <v>60482</v>
      </c>
      <c r="C49" s="108" t="s">
        <v>514</v>
      </c>
      <c r="D49" s="108" t="s">
        <v>511</v>
      </c>
      <c r="E49" s="54"/>
    </row>
    <row r="50" spans="1:5" ht="52.5">
      <c r="A50" s="112">
        <f>IF((SUM('Разделы 2, 3, 4'!D12:D12)&lt;=10000000),"","Неверно!")</f>
      </c>
      <c r="B50" s="107">
        <v>60482</v>
      </c>
      <c r="C50" s="108" t="s">
        <v>518</v>
      </c>
      <c r="D50" s="108" t="s">
        <v>511</v>
      </c>
      <c r="E50" s="54"/>
    </row>
    <row r="51" spans="1:5" ht="52.5">
      <c r="A51" s="112">
        <f>IF((SUM('Разделы 2, 3, 4'!D13:D13)&lt;=10000000),"","Неверно!")</f>
      </c>
      <c r="B51" s="107">
        <v>60482</v>
      </c>
      <c r="C51" s="108" t="s">
        <v>532</v>
      </c>
      <c r="D51" s="108" t="s">
        <v>511</v>
      </c>
      <c r="E51" s="54"/>
    </row>
    <row r="52" spans="1:5" ht="52.5">
      <c r="A52" s="112" t="str">
        <f>IF((SUM('Разделы 2, 3, 4'!D14:D14)&lt;=10000000),"","Неверно!")</f>
        <v>Неверно!</v>
      </c>
      <c r="B52" s="107">
        <v>60482</v>
      </c>
      <c r="C52" s="108" t="s">
        <v>513</v>
      </c>
      <c r="D52" s="108" t="s">
        <v>511</v>
      </c>
      <c r="E52" s="54" t="s">
        <v>615</v>
      </c>
    </row>
    <row r="53" spans="1:5" ht="52.5">
      <c r="A53" s="112">
        <f>IF((SUM('Разделы 2, 3, 4'!D15:D15)&lt;=10000000),"","Неверно!")</f>
      </c>
      <c r="B53" s="107">
        <v>60482</v>
      </c>
      <c r="C53" s="108" t="s">
        <v>246</v>
      </c>
      <c r="D53" s="108" t="s">
        <v>511</v>
      </c>
      <c r="E53" s="54"/>
    </row>
    <row r="54" spans="1:5" ht="52.5">
      <c r="A54" s="112">
        <f>IF((SUM('Разделы 2, 3, 4'!D16:D16)&lt;=10000000),"","Неверно!")</f>
      </c>
      <c r="B54" s="107">
        <v>60482</v>
      </c>
      <c r="C54" s="108" t="s">
        <v>247</v>
      </c>
      <c r="D54" s="108" t="s">
        <v>511</v>
      </c>
      <c r="E54" s="54"/>
    </row>
    <row r="55" spans="1:5" ht="52.5">
      <c r="A55" s="112">
        <f>IF((SUM('Разделы 2, 3, 4'!E8:E8)&lt;=10000000),"","Неверно!")</f>
      </c>
      <c r="B55" s="107">
        <v>60482</v>
      </c>
      <c r="C55" s="108" t="s">
        <v>515</v>
      </c>
      <c r="D55" s="108" t="s">
        <v>511</v>
      </c>
      <c r="E55" s="54"/>
    </row>
    <row r="56" spans="1:5" ht="52.5">
      <c r="A56" s="112">
        <f>IF((SUM('Разделы 2, 3, 4'!E9:E9)&lt;=10000000),"","Неверно!")</f>
      </c>
      <c r="B56" s="107">
        <v>60482</v>
      </c>
      <c r="C56" s="108" t="s">
        <v>533</v>
      </c>
      <c r="D56" s="108" t="s">
        <v>511</v>
      </c>
      <c r="E56" s="54"/>
    </row>
    <row r="57" spans="1:5" ht="52.5">
      <c r="A57" s="112">
        <f>IF((SUM('Разделы 2, 3, 4'!E10:E10)&lt;=10000000),"","Неверно!")</f>
      </c>
      <c r="B57" s="107">
        <v>60482</v>
      </c>
      <c r="C57" s="108" t="s">
        <v>521</v>
      </c>
      <c r="D57" s="108" t="s">
        <v>511</v>
      </c>
      <c r="E57" s="54"/>
    </row>
    <row r="58" spans="1:5" ht="52.5">
      <c r="A58" s="112">
        <f>IF((SUM('Разделы 2, 3, 4'!E11:E11)&lt;=10000000),"","Неверно!")</f>
      </c>
      <c r="B58" s="107">
        <v>60482</v>
      </c>
      <c r="C58" s="108" t="s">
        <v>516</v>
      </c>
      <c r="D58" s="108" t="s">
        <v>511</v>
      </c>
      <c r="E58" s="54"/>
    </row>
    <row r="59" spans="1:5" ht="52.5">
      <c r="A59" s="112" t="str">
        <f>IF((SUM('Разделы 2, 3, 4'!E12:E12)&lt;=10000000),"","Неверно!")</f>
        <v>Неверно!</v>
      </c>
      <c r="B59" s="107">
        <v>60482</v>
      </c>
      <c r="C59" s="108" t="s">
        <v>537</v>
      </c>
      <c r="D59" s="108" t="s">
        <v>511</v>
      </c>
      <c r="E59" s="54" t="s">
        <v>615</v>
      </c>
    </row>
    <row r="60" spans="1:5" ht="52.5">
      <c r="A60" s="112" t="str">
        <f>IF((SUM('Разделы 2, 3, 4'!E13:E13)&lt;=10000000),"","Неверно!")</f>
        <v>Неверно!</v>
      </c>
      <c r="B60" s="107">
        <v>60482</v>
      </c>
      <c r="C60" s="108" t="s">
        <v>523</v>
      </c>
      <c r="D60" s="108" t="s">
        <v>511</v>
      </c>
      <c r="E60" s="54" t="s">
        <v>615</v>
      </c>
    </row>
    <row r="61" spans="1:5" ht="52.5">
      <c r="A61" s="112">
        <f>IF((SUM('Разделы 2, 3, 4'!E14:E14)&lt;=10000000),"","Неверно!")</f>
      </c>
      <c r="B61" s="107">
        <v>60482</v>
      </c>
      <c r="C61" s="108" t="s">
        <v>519</v>
      </c>
      <c r="D61" s="108" t="s">
        <v>511</v>
      </c>
      <c r="E61" s="54"/>
    </row>
    <row r="62" spans="1:5" ht="52.5">
      <c r="A62" s="112">
        <f>IF((SUM('Разделы 2, 3, 4'!E15:E15)&lt;=10000000),"","Неверно!")</f>
      </c>
      <c r="B62" s="107">
        <v>60482</v>
      </c>
      <c r="C62" s="108" t="s">
        <v>248</v>
      </c>
      <c r="D62" s="108" t="s">
        <v>511</v>
      </c>
      <c r="E62" s="54"/>
    </row>
    <row r="63" spans="1:5" ht="52.5">
      <c r="A63" s="112" t="str">
        <f>IF((SUM('Разделы 2, 3, 4'!E16:E16)&lt;=10000000),"","Неверно!")</f>
        <v>Неверно!</v>
      </c>
      <c r="B63" s="107">
        <v>60482</v>
      </c>
      <c r="C63" s="108" t="s">
        <v>249</v>
      </c>
      <c r="D63" s="108" t="s">
        <v>511</v>
      </c>
      <c r="E63" s="54" t="s">
        <v>615</v>
      </c>
    </row>
    <row r="64" spans="1:5" ht="52.5">
      <c r="A64" s="112">
        <f>IF((SUM('Разделы 2, 3, 4'!F8:F8)&lt;=10000000),"","Неверно!")</f>
      </c>
      <c r="B64" s="107">
        <v>60482</v>
      </c>
      <c r="C64" s="108" t="s">
        <v>536</v>
      </c>
      <c r="D64" s="108" t="s">
        <v>511</v>
      </c>
      <c r="E64" s="54"/>
    </row>
    <row r="65" spans="1:5" ht="52.5">
      <c r="A65" s="112">
        <f>IF((SUM('Разделы 2, 3, 4'!F9:F9)&lt;=10000000),"","Неверно!")</f>
      </c>
      <c r="B65" s="107">
        <v>60482</v>
      </c>
      <c r="C65" s="108" t="s">
        <v>522</v>
      </c>
      <c r="D65" s="108" t="s">
        <v>511</v>
      </c>
      <c r="E65" s="54"/>
    </row>
    <row r="66" spans="1:5" ht="52.5">
      <c r="A66" s="112">
        <f>IF((SUM('Разделы 2, 3, 4'!F10:F10)&lt;=10000000),"","Неверно!")</f>
      </c>
      <c r="B66" s="107">
        <v>60482</v>
      </c>
      <c r="C66" s="108" t="s">
        <v>520</v>
      </c>
      <c r="D66" s="108" t="s">
        <v>511</v>
      </c>
      <c r="E66" s="54"/>
    </row>
    <row r="67" spans="1:5" ht="52.5">
      <c r="A67" s="112">
        <f>IF((SUM('Разделы 2, 3, 4'!F11:F11)&lt;=10000000),"","Неверно!")</f>
      </c>
      <c r="B67" s="107">
        <v>60482</v>
      </c>
      <c r="C67" s="108" t="s">
        <v>535</v>
      </c>
      <c r="D67" s="108" t="s">
        <v>511</v>
      </c>
      <c r="E67" s="54"/>
    </row>
    <row r="68" spans="1:5" ht="52.5">
      <c r="A68" s="112">
        <f>IF((SUM('Разделы 2, 3, 4'!F12:F12)&lt;=10000000),"","Неверно!")</f>
      </c>
      <c r="B68" s="107">
        <v>60482</v>
      </c>
      <c r="C68" s="108" t="s">
        <v>526</v>
      </c>
      <c r="D68" s="108" t="s">
        <v>511</v>
      </c>
      <c r="E68" s="54"/>
    </row>
    <row r="69" spans="1:5" ht="52.5">
      <c r="A69" s="112">
        <f>IF((SUM('Разделы 2, 3, 4'!F13:F13)&lt;=10000000),"","Неверно!")</f>
      </c>
      <c r="B69" s="107">
        <v>60482</v>
      </c>
      <c r="C69" s="108" t="s">
        <v>529</v>
      </c>
      <c r="D69" s="108" t="s">
        <v>511</v>
      </c>
      <c r="E69" s="54"/>
    </row>
    <row r="70" spans="1:5" ht="52.5">
      <c r="A70" s="112">
        <f>IF((SUM('Разделы 2, 3, 4'!F14:F14)&lt;=10000000),"","Неверно!")</f>
      </c>
      <c r="B70" s="107">
        <v>60482</v>
      </c>
      <c r="C70" s="108" t="s">
        <v>512</v>
      </c>
      <c r="D70" s="108" t="s">
        <v>511</v>
      </c>
      <c r="E70" s="54"/>
    </row>
    <row r="71" spans="1:5" ht="52.5">
      <c r="A71" s="112">
        <f>IF((SUM('Разделы 2, 3, 4'!F15:F15)&lt;=10000000),"","Неверно!")</f>
      </c>
      <c r="B71" s="107">
        <v>60482</v>
      </c>
      <c r="C71" s="108" t="s">
        <v>250</v>
      </c>
      <c r="D71" s="108" t="s">
        <v>511</v>
      </c>
      <c r="E71" s="54"/>
    </row>
    <row r="72" spans="1:5" ht="52.5">
      <c r="A72" s="112">
        <f>IF((SUM('Разделы 2, 3, 4'!F16:F16)&lt;=10000000),"","Неверно!")</f>
      </c>
      <c r="B72" s="107">
        <v>60482</v>
      </c>
      <c r="C72" s="108" t="s">
        <v>251</v>
      </c>
      <c r="D72" s="108" t="s">
        <v>511</v>
      </c>
      <c r="E72" s="54"/>
    </row>
    <row r="73" spans="1:5" ht="52.5">
      <c r="A73" s="112">
        <f>IF((SUM('Разделы 2, 3, 4'!D23:D23)&lt;=10000000),"","Неверно!")</f>
      </c>
      <c r="B73" s="107">
        <v>60483</v>
      </c>
      <c r="C73" s="108" t="s">
        <v>539</v>
      </c>
      <c r="D73" s="108" t="s">
        <v>540</v>
      </c>
      <c r="E73" s="54"/>
    </row>
    <row r="74" spans="1:5" ht="52.5">
      <c r="A74" s="112">
        <f>IF((SUM('Разделы 2, 3, 4'!D24:D24)&lt;=10000000),"","Неверно!")</f>
      </c>
      <c r="B74" s="107">
        <v>60483</v>
      </c>
      <c r="C74" s="108" t="s">
        <v>541</v>
      </c>
      <c r="D74" s="108" t="s">
        <v>540</v>
      </c>
      <c r="E74" s="54"/>
    </row>
    <row r="75" spans="1:5" ht="52.5">
      <c r="A75" s="112">
        <f>IF((SUM('Разделы 2, 3, 4'!F23:F23)&lt;=10000000),"","Неверно!")</f>
      </c>
      <c r="B75" s="107">
        <v>60484</v>
      </c>
      <c r="C75" s="108" t="s">
        <v>542</v>
      </c>
      <c r="D75" s="108" t="s">
        <v>540</v>
      </c>
      <c r="E75" s="54"/>
    </row>
    <row r="76" spans="1:5" ht="52.5">
      <c r="A76" s="112">
        <f>IF((SUM('Разделы 2, 3, 4'!F24:F24)&lt;=10000000),"","Неверно!")</f>
      </c>
      <c r="B76" s="107">
        <v>60484</v>
      </c>
      <c r="C76" s="108" t="s">
        <v>543</v>
      </c>
      <c r="D76" s="108" t="s">
        <v>540</v>
      </c>
      <c r="E76" s="54"/>
    </row>
    <row r="77" spans="1:5" ht="52.5">
      <c r="A77" s="112">
        <f>IF((SUM('Раздел 1'!F9:F9)=0),"","Неверно!")</f>
      </c>
      <c r="B77" s="107">
        <v>60511</v>
      </c>
      <c r="C77" s="108" t="s">
        <v>561</v>
      </c>
      <c r="D77" s="108" t="s">
        <v>545</v>
      </c>
      <c r="E77" s="54"/>
    </row>
    <row r="78" spans="1:5" ht="52.5">
      <c r="A78" s="112">
        <f>IF((SUM('Раздел 1'!F10:F10)=0),"","Неверно!")</f>
      </c>
      <c r="B78" s="107">
        <v>60511</v>
      </c>
      <c r="C78" s="108" t="s">
        <v>565</v>
      </c>
      <c r="D78" s="108" t="s">
        <v>545</v>
      </c>
      <c r="E78" s="54"/>
    </row>
    <row r="79" spans="1:5" ht="52.5">
      <c r="A79" s="112">
        <f>IF((SUM('Раздел 1'!F11:F11)=0),"","Неверно!")</f>
      </c>
      <c r="B79" s="107">
        <v>60511</v>
      </c>
      <c r="C79" s="108" t="s">
        <v>547</v>
      </c>
      <c r="D79" s="108" t="s">
        <v>545</v>
      </c>
      <c r="E79" s="54"/>
    </row>
    <row r="80" spans="1:5" ht="52.5">
      <c r="A80" s="112">
        <f>IF((SUM('Раздел 1'!F12:F12)=0),"","Неверно!")</f>
      </c>
      <c r="B80" s="107">
        <v>60511</v>
      </c>
      <c r="C80" s="108" t="s">
        <v>555</v>
      </c>
      <c r="D80" s="108" t="s">
        <v>545</v>
      </c>
      <c r="E80" s="54"/>
    </row>
    <row r="81" spans="1:5" ht="52.5">
      <c r="A81" s="112">
        <f>IF((SUM('Раздел 1'!F13:F13)=0),"","Неверно!")</f>
      </c>
      <c r="B81" s="107">
        <v>60511</v>
      </c>
      <c r="C81" s="108" t="s">
        <v>563</v>
      </c>
      <c r="D81" s="108" t="s">
        <v>545</v>
      </c>
      <c r="E81" s="54"/>
    </row>
    <row r="82" spans="1:5" ht="52.5">
      <c r="A82" s="112">
        <f>IF((SUM('Раздел 1'!F14:F14)=0),"","Неверно!")</f>
      </c>
      <c r="B82" s="107">
        <v>60511</v>
      </c>
      <c r="C82" s="108" t="s">
        <v>548</v>
      </c>
      <c r="D82" s="108" t="s">
        <v>545</v>
      </c>
      <c r="E82" s="54"/>
    </row>
    <row r="83" spans="1:5" ht="52.5">
      <c r="A83" s="112">
        <f>IF((SUM('Раздел 1'!F15:F15)=0),"","Неверно!")</f>
      </c>
      <c r="B83" s="107">
        <v>60511</v>
      </c>
      <c r="C83" s="108" t="s">
        <v>554</v>
      </c>
      <c r="D83" s="108" t="s">
        <v>545</v>
      </c>
      <c r="E83" s="54"/>
    </row>
    <row r="84" spans="1:5" ht="52.5">
      <c r="A84" s="112">
        <f>IF((SUM('Раздел 1'!F16:F16)=0),"","Неверно!")</f>
      </c>
      <c r="B84" s="107">
        <v>60511</v>
      </c>
      <c r="C84" s="108" t="s">
        <v>549</v>
      </c>
      <c r="D84" s="108" t="s">
        <v>545</v>
      </c>
      <c r="E84" s="54"/>
    </row>
    <row r="85" spans="1:5" ht="52.5">
      <c r="A85" s="112">
        <f>IF((SUM('Раздел 1'!F17:F17)=0),"","Неверно!")</f>
      </c>
      <c r="B85" s="107">
        <v>60511</v>
      </c>
      <c r="C85" s="108" t="s">
        <v>544</v>
      </c>
      <c r="D85" s="108" t="s">
        <v>545</v>
      </c>
      <c r="E85" s="54"/>
    </row>
    <row r="86" spans="1:5" ht="52.5">
      <c r="A86" s="112">
        <f>IF((SUM('Раздел 1'!F18:F18)=0),"","Неверно!")</f>
      </c>
      <c r="B86" s="107">
        <v>60511</v>
      </c>
      <c r="C86" s="108" t="s">
        <v>556</v>
      </c>
      <c r="D86" s="108" t="s">
        <v>545</v>
      </c>
      <c r="E86" s="54"/>
    </row>
    <row r="87" spans="1:5" ht="52.5">
      <c r="A87" s="112">
        <f>IF((SUM('Раздел 1'!F19:F19)=0),"","Неверно!")</f>
      </c>
      <c r="B87" s="107">
        <v>60511</v>
      </c>
      <c r="C87" s="108" t="s">
        <v>550</v>
      </c>
      <c r="D87" s="108" t="s">
        <v>545</v>
      </c>
      <c r="E87" s="54"/>
    </row>
    <row r="88" spans="1:5" ht="52.5">
      <c r="A88" s="112">
        <f>IF((SUM('Раздел 1'!F20:F20)=0),"","Неверно!")</f>
      </c>
      <c r="B88" s="107">
        <v>60511</v>
      </c>
      <c r="C88" s="108" t="s">
        <v>559</v>
      </c>
      <c r="D88" s="108" t="s">
        <v>545</v>
      </c>
      <c r="E88" s="54"/>
    </row>
    <row r="89" spans="1:5" ht="52.5">
      <c r="A89" s="112">
        <f>IF((SUM('Раздел 1'!F21:F21)=0),"","Неверно!")</f>
      </c>
      <c r="B89" s="107">
        <v>60511</v>
      </c>
      <c r="C89" s="108" t="s">
        <v>558</v>
      </c>
      <c r="D89" s="108" t="s">
        <v>545</v>
      </c>
      <c r="E89" s="54"/>
    </row>
    <row r="90" spans="1:5" ht="52.5">
      <c r="A90" s="112">
        <f>IF((SUM('Раздел 1'!F22:F22)=0),"","Неверно!")</f>
      </c>
      <c r="B90" s="107">
        <v>60511</v>
      </c>
      <c r="C90" s="108" t="s">
        <v>552</v>
      </c>
      <c r="D90" s="108" t="s">
        <v>545</v>
      </c>
      <c r="E90" s="54"/>
    </row>
    <row r="91" spans="1:5" ht="52.5">
      <c r="A91" s="112">
        <f>IF((SUM('Раздел 1'!F23:F23)=0),"","Неверно!")</f>
      </c>
      <c r="B91" s="107">
        <v>60511</v>
      </c>
      <c r="C91" s="108" t="s">
        <v>546</v>
      </c>
      <c r="D91" s="108" t="s">
        <v>545</v>
      </c>
      <c r="E91" s="54"/>
    </row>
    <row r="92" spans="1:5" ht="52.5">
      <c r="A92" s="112">
        <f>IF((SUM('Раздел 1'!F24:F24)=0),"","Неверно!")</f>
      </c>
      <c r="B92" s="107">
        <v>60511</v>
      </c>
      <c r="C92" s="108" t="s">
        <v>557</v>
      </c>
      <c r="D92" s="108" t="s">
        <v>545</v>
      </c>
      <c r="E92" s="54"/>
    </row>
    <row r="93" spans="1:5" ht="52.5">
      <c r="A93" s="112">
        <f>IF((SUM('Раздел 1'!F25:F25)=0),"","Неверно!")</f>
      </c>
      <c r="B93" s="107">
        <v>60511</v>
      </c>
      <c r="C93" s="108" t="s">
        <v>553</v>
      </c>
      <c r="D93" s="108" t="s">
        <v>545</v>
      </c>
      <c r="E93" s="54"/>
    </row>
    <row r="94" spans="1:5" ht="52.5">
      <c r="A94" s="112">
        <f>IF((SUM('Раздел 1'!F26:F26)=0),"","Неверно!")</f>
      </c>
      <c r="B94" s="107">
        <v>60511</v>
      </c>
      <c r="C94" s="108" t="s">
        <v>560</v>
      </c>
      <c r="D94" s="108" t="s">
        <v>545</v>
      </c>
      <c r="E94" s="54"/>
    </row>
    <row r="95" spans="1:5" ht="52.5">
      <c r="A95" s="112">
        <f>IF((SUM('Раздел 1'!F27:F27)=0),"","Неверно!")</f>
      </c>
      <c r="B95" s="107">
        <v>60511</v>
      </c>
      <c r="C95" s="108" t="s">
        <v>564</v>
      </c>
      <c r="D95" s="108" t="s">
        <v>545</v>
      </c>
      <c r="E95" s="54"/>
    </row>
    <row r="96" spans="1:5" ht="52.5">
      <c r="A96" s="112">
        <f>IF((SUM('Раздел 1'!F28:F28)=0),"","Неверно!")</f>
      </c>
      <c r="B96" s="107">
        <v>60511</v>
      </c>
      <c r="C96" s="108" t="s">
        <v>551</v>
      </c>
      <c r="D96" s="108" t="s">
        <v>545</v>
      </c>
      <c r="E96" s="54"/>
    </row>
    <row r="97" spans="1:5" ht="52.5">
      <c r="A97" s="112">
        <f>IF((SUM('Раздел 1'!F29:F29)=0),"","Неверно!")</f>
      </c>
      <c r="B97" s="107">
        <v>60511</v>
      </c>
      <c r="C97" s="108" t="s">
        <v>562</v>
      </c>
      <c r="D97" s="108" t="s">
        <v>545</v>
      </c>
      <c r="E97" s="54"/>
    </row>
    <row r="98" spans="1:5" ht="52.5">
      <c r="A98" s="112">
        <f>IF((SUM('Раздел 1'!F30:F30)=0),"","Неверно!")</f>
      </c>
      <c r="B98" s="107">
        <v>60511</v>
      </c>
      <c r="C98" s="108" t="s">
        <v>566</v>
      </c>
      <c r="D98" s="108" t="s">
        <v>545</v>
      </c>
      <c r="E98" s="54"/>
    </row>
    <row r="99" spans="1:5" ht="52.5">
      <c r="A99" s="112">
        <f>IF((SUM('Раздел 1'!G9:G9)=0),"","Неверно!")</f>
      </c>
      <c r="B99" s="107">
        <v>60512</v>
      </c>
      <c r="C99" s="108" t="s">
        <v>572</v>
      </c>
      <c r="D99" s="108" t="s">
        <v>545</v>
      </c>
      <c r="E99" s="54"/>
    </row>
    <row r="100" spans="1:5" ht="52.5">
      <c r="A100" s="112">
        <f>IF((SUM('Раздел 1'!G10:G10)=0),"","Неверно!")</f>
      </c>
      <c r="B100" s="107">
        <v>60512</v>
      </c>
      <c r="C100" s="108" t="s">
        <v>569</v>
      </c>
      <c r="D100" s="108" t="s">
        <v>545</v>
      </c>
      <c r="E100" s="54"/>
    </row>
    <row r="101" spans="1:5" ht="52.5">
      <c r="A101" s="112">
        <f>IF((SUM('Раздел 1'!G11:G11)=0),"","Неверно!")</f>
      </c>
      <c r="B101" s="107">
        <v>60512</v>
      </c>
      <c r="C101" s="108" t="s">
        <v>586</v>
      </c>
      <c r="D101" s="108" t="s">
        <v>545</v>
      </c>
      <c r="E101" s="54"/>
    </row>
    <row r="102" spans="1:5" ht="52.5">
      <c r="A102" s="112">
        <f>IF((SUM('Раздел 1'!G12:G12)=0),"","Неверно!")</f>
      </c>
      <c r="B102" s="107">
        <v>60512</v>
      </c>
      <c r="C102" s="108" t="s">
        <v>579</v>
      </c>
      <c r="D102" s="108" t="s">
        <v>545</v>
      </c>
      <c r="E102" s="54"/>
    </row>
    <row r="103" spans="1:5" ht="52.5">
      <c r="A103" s="112">
        <f>IF((SUM('Раздел 1'!G13:G13)=0),"","Неверно!")</f>
      </c>
      <c r="B103" s="107">
        <v>60512</v>
      </c>
      <c r="C103" s="108" t="s">
        <v>584</v>
      </c>
      <c r="D103" s="108" t="s">
        <v>545</v>
      </c>
      <c r="E103" s="54"/>
    </row>
    <row r="104" spans="1:5" ht="52.5">
      <c r="A104" s="112">
        <f>IF((SUM('Раздел 1'!G14:G14)=0),"","Неверно!")</f>
      </c>
      <c r="B104" s="107">
        <v>60512</v>
      </c>
      <c r="C104" s="108" t="s">
        <v>575</v>
      </c>
      <c r="D104" s="108" t="s">
        <v>545</v>
      </c>
      <c r="E104" s="54"/>
    </row>
    <row r="105" spans="1:5" ht="52.5">
      <c r="A105" s="112">
        <f>IF((SUM('Раздел 1'!G15:G15)=0),"","Неверно!")</f>
      </c>
      <c r="B105" s="107">
        <v>60512</v>
      </c>
      <c r="C105" s="108" t="s">
        <v>580</v>
      </c>
      <c r="D105" s="108" t="s">
        <v>545</v>
      </c>
      <c r="E105" s="54"/>
    </row>
    <row r="106" spans="1:5" ht="52.5">
      <c r="A106" s="112">
        <f>IF((SUM('Раздел 1'!G16:G16)=0),"","Неверно!")</f>
      </c>
      <c r="B106" s="107">
        <v>60512</v>
      </c>
      <c r="C106" s="108" t="s">
        <v>585</v>
      </c>
      <c r="D106" s="108" t="s">
        <v>545</v>
      </c>
      <c r="E106" s="54"/>
    </row>
    <row r="107" spans="1:5" ht="52.5">
      <c r="A107" s="112">
        <f>IF((SUM('Раздел 1'!G17:G17)=0),"","Неверно!")</f>
      </c>
      <c r="B107" s="107">
        <v>60512</v>
      </c>
      <c r="C107" s="108" t="s">
        <v>588</v>
      </c>
      <c r="D107" s="108" t="s">
        <v>545</v>
      </c>
      <c r="E107" s="54"/>
    </row>
    <row r="108" spans="1:5" ht="52.5">
      <c r="A108" s="112">
        <f>IF((SUM('Раздел 1'!G18:G18)=0),"","Неверно!")</f>
      </c>
      <c r="B108" s="107">
        <v>60512</v>
      </c>
      <c r="C108" s="108" t="s">
        <v>568</v>
      </c>
      <c r="D108" s="108" t="s">
        <v>545</v>
      </c>
      <c r="E108" s="54"/>
    </row>
    <row r="109" spans="1:5" ht="52.5">
      <c r="A109" s="112">
        <f>IF((SUM('Раздел 1'!G19:G19)=0),"","Неверно!")</f>
      </c>
      <c r="B109" s="107">
        <v>60512</v>
      </c>
      <c r="C109" s="108" t="s">
        <v>583</v>
      </c>
      <c r="D109" s="108" t="s">
        <v>545</v>
      </c>
      <c r="E109" s="54"/>
    </row>
    <row r="110" spans="1:5" ht="52.5">
      <c r="A110" s="112">
        <f>IF((SUM('Раздел 1'!G20:G20)=0),"","Неверно!")</f>
      </c>
      <c r="B110" s="107">
        <v>60512</v>
      </c>
      <c r="C110" s="108" t="s">
        <v>574</v>
      </c>
      <c r="D110" s="108" t="s">
        <v>545</v>
      </c>
      <c r="E110" s="54"/>
    </row>
    <row r="111" spans="1:5" ht="52.5">
      <c r="A111" s="112">
        <f>IF((SUM('Раздел 1'!G21:G21)=0),"","Неверно!")</f>
      </c>
      <c r="B111" s="107">
        <v>60512</v>
      </c>
      <c r="C111" s="108" t="s">
        <v>577</v>
      </c>
      <c r="D111" s="108" t="s">
        <v>545</v>
      </c>
      <c r="E111" s="54"/>
    </row>
    <row r="112" spans="1:5" ht="52.5">
      <c r="A112" s="112">
        <f>IF((SUM('Раздел 1'!G22:G22)=0),"","Неверно!")</f>
      </c>
      <c r="B112" s="107">
        <v>60512</v>
      </c>
      <c r="C112" s="108" t="s">
        <v>582</v>
      </c>
      <c r="D112" s="108" t="s">
        <v>545</v>
      </c>
      <c r="E112" s="54"/>
    </row>
    <row r="113" spans="1:5" ht="52.5">
      <c r="A113" s="112">
        <f>IF((SUM('Раздел 1'!G23:G23)=0),"","Неверно!")</f>
      </c>
      <c r="B113" s="107">
        <v>60512</v>
      </c>
      <c r="C113" s="108" t="s">
        <v>576</v>
      </c>
      <c r="D113" s="108" t="s">
        <v>545</v>
      </c>
      <c r="E113" s="54"/>
    </row>
    <row r="114" spans="1:5" ht="52.5">
      <c r="A114" s="112">
        <f>IF((SUM('Раздел 1'!G24:G24)=0),"","Неверно!")</f>
      </c>
      <c r="B114" s="107">
        <v>60512</v>
      </c>
      <c r="C114" s="108" t="s">
        <v>578</v>
      </c>
      <c r="D114" s="108" t="s">
        <v>545</v>
      </c>
      <c r="E114" s="54"/>
    </row>
    <row r="115" spans="1:5" ht="52.5">
      <c r="A115" s="112">
        <f>IF((SUM('Раздел 1'!G25:G25)=0),"","Неверно!")</f>
      </c>
      <c r="B115" s="107">
        <v>60512</v>
      </c>
      <c r="C115" s="108" t="s">
        <v>581</v>
      </c>
      <c r="D115" s="108" t="s">
        <v>545</v>
      </c>
      <c r="E115" s="54"/>
    </row>
    <row r="116" spans="1:5" ht="52.5">
      <c r="A116" s="112">
        <f>IF((SUM('Раздел 1'!G26:G26)=0),"","Неверно!")</f>
      </c>
      <c r="B116" s="107">
        <v>60512</v>
      </c>
      <c r="C116" s="108" t="s">
        <v>573</v>
      </c>
      <c r="D116" s="108" t="s">
        <v>545</v>
      </c>
      <c r="E116" s="54"/>
    </row>
    <row r="117" spans="1:5" ht="52.5">
      <c r="A117" s="112">
        <f>IF((SUM('Раздел 1'!G27:G27)=0),"","Неверно!")</f>
      </c>
      <c r="B117" s="107">
        <v>60512</v>
      </c>
      <c r="C117" s="108" t="s">
        <v>570</v>
      </c>
      <c r="D117" s="108" t="s">
        <v>545</v>
      </c>
      <c r="E117" s="54"/>
    </row>
    <row r="118" spans="1:5" ht="52.5">
      <c r="A118" s="112">
        <f>IF((SUM('Раздел 1'!G28:G28)=0),"","Неверно!")</f>
      </c>
      <c r="B118" s="107">
        <v>60512</v>
      </c>
      <c r="C118" s="108" t="s">
        <v>587</v>
      </c>
      <c r="D118" s="108" t="s">
        <v>545</v>
      </c>
      <c r="E118" s="54"/>
    </row>
    <row r="119" spans="1:5" ht="52.5">
      <c r="A119" s="112">
        <f>IF((SUM('Раздел 1'!G29:G29)=0),"","Неверно!")</f>
      </c>
      <c r="B119" s="107">
        <v>60512</v>
      </c>
      <c r="C119" s="108" t="s">
        <v>571</v>
      </c>
      <c r="D119" s="108" t="s">
        <v>545</v>
      </c>
      <c r="E119" s="54"/>
    </row>
    <row r="120" spans="1:5" ht="52.5">
      <c r="A120" s="112">
        <f>IF((SUM('Раздел 1'!G30:G30)=0),"","Неверно!")</f>
      </c>
      <c r="B120" s="107">
        <v>60512</v>
      </c>
      <c r="C120" s="108" t="s">
        <v>567</v>
      </c>
      <c r="D120" s="108" t="s">
        <v>545</v>
      </c>
      <c r="E120" s="54"/>
    </row>
    <row r="121" spans="1:5" ht="52.5">
      <c r="A121" s="112">
        <f>IF((SUM('Раздел 1'!H9:H9)=0),"","Неверно!")</f>
      </c>
      <c r="B121" s="107">
        <v>60513</v>
      </c>
      <c r="C121" s="108" t="s">
        <v>7</v>
      </c>
      <c r="D121" s="108" t="s">
        <v>545</v>
      </c>
      <c r="E121" s="54"/>
    </row>
    <row r="122" spans="1:5" ht="52.5">
      <c r="A122" s="112">
        <f>IF((SUM('Раздел 1'!H10:H10)=0),"","Неверно!")</f>
      </c>
      <c r="B122" s="107">
        <v>60513</v>
      </c>
      <c r="C122" s="108" t="s">
        <v>3</v>
      </c>
      <c r="D122" s="108" t="s">
        <v>545</v>
      </c>
      <c r="E122" s="54"/>
    </row>
    <row r="123" spans="1:5" ht="52.5">
      <c r="A123" s="112">
        <f>IF((SUM('Раздел 1'!H11:H11)=0),"","Неверно!")</f>
      </c>
      <c r="B123" s="107">
        <v>60513</v>
      </c>
      <c r="C123" s="108" t="s">
        <v>591</v>
      </c>
      <c r="D123" s="108" t="s">
        <v>545</v>
      </c>
      <c r="E123" s="54"/>
    </row>
    <row r="124" spans="1:5" ht="52.5">
      <c r="A124" s="112">
        <f>IF((SUM('Раздел 1'!H12:H12)=0),"","Неверно!")</f>
      </c>
      <c r="B124" s="107">
        <v>60513</v>
      </c>
      <c r="C124" s="108" t="s">
        <v>9</v>
      </c>
      <c r="D124" s="108" t="s">
        <v>545</v>
      </c>
      <c r="E124" s="54"/>
    </row>
    <row r="125" spans="1:5" ht="52.5">
      <c r="A125" s="112">
        <f>IF((SUM('Раздел 1'!H13:H13)=0),"","Неверно!")</f>
      </c>
      <c r="B125" s="107">
        <v>60513</v>
      </c>
      <c r="C125" s="108" t="s">
        <v>6</v>
      </c>
      <c r="D125" s="108" t="s">
        <v>545</v>
      </c>
      <c r="E125" s="54"/>
    </row>
    <row r="126" spans="1:5" ht="52.5">
      <c r="A126" s="112">
        <f>IF((SUM('Раздел 1'!H14:H14)=0),"","Неверно!")</f>
      </c>
      <c r="B126" s="107">
        <v>60513</v>
      </c>
      <c r="C126" s="108" t="s">
        <v>13</v>
      </c>
      <c r="D126" s="108" t="s">
        <v>545</v>
      </c>
      <c r="E126" s="54"/>
    </row>
    <row r="127" spans="1:5" ht="52.5">
      <c r="A127" s="112">
        <f>IF((SUM('Раздел 1'!H15:H15)=0),"","Неверно!")</f>
      </c>
      <c r="B127" s="107">
        <v>60513</v>
      </c>
      <c r="C127" s="108" t="s">
        <v>10</v>
      </c>
      <c r="D127" s="108" t="s">
        <v>545</v>
      </c>
      <c r="E127" s="54"/>
    </row>
    <row r="128" spans="1:5" ht="52.5">
      <c r="A128" s="112">
        <f>IF((SUM('Раздел 1'!H16:H16)=0),"","Неверно!")</f>
      </c>
      <c r="B128" s="107">
        <v>60513</v>
      </c>
      <c r="C128" s="108" t="s">
        <v>2</v>
      </c>
      <c r="D128" s="108" t="s">
        <v>545</v>
      </c>
      <c r="E128" s="54"/>
    </row>
    <row r="129" spans="1:5" ht="52.5">
      <c r="A129" s="112">
        <f>IF((SUM('Раздел 1'!H17:H17)=0),"","Неверно!")</f>
      </c>
      <c r="B129" s="107">
        <v>60513</v>
      </c>
      <c r="C129" s="108" t="s">
        <v>589</v>
      </c>
      <c r="D129" s="108" t="s">
        <v>545</v>
      </c>
      <c r="E129" s="54"/>
    </row>
    <row r="130" spans="1:5" ht="52.5">
      <c r="A130" s="112">
        <f>IF((SUM('Раздел 1'!H18:H18)=0),"","Неверно!")</f>
      </c>
      <c r="B130" s="107">
        <v>60513</v>
      </c>
      <c r="C130" s="108" t="s">
        <v>17</v>
      </c>
      <c r="D130" s="108" t="s">
        <v>545</v>
      </c>
      <c r="E130" s="54"/>
    </row>
    <row r="131" spans="1:5" ht="52.5">
      <c r="A131" s="112">
        <f>IF((SUM('Раздел 1'!H19:H19)=0),"","Неверно!")</f>
      </c>
      <c r="B131" s="107">
        <v>60513</v>
      </c>
      <c r="C131" s="108" t="s">
        <v>0</v>
      </c>
      <c r="D131" s="108" t="s">
        <v>545</v>
      </c>
      <c r="E131" s="54"/>
    </row>
    <row r="132" spans="1:5" ht="52.5">
      <c r="A132" s="112">
        <f>IF((SUM('Раздел 1'!H20:H20)=0),"","Неверно!")</f>
      </c>
      <c r="B132" s="107">
        <v>60513</v>
      </c>
      <c r="C132" s="108" t="s">
        <v>15</v>
      </c>
      <c r="D132" s="108" t="s">
        <v>545</v>
      </c>
      <c r="E132" s="54"/>
    </row>
    <row r="133" spans="1:5" ht="52.5">
      <c r="A133" s="112">
        <f>IF((SUM('Раздел 1'!H21:H21)=0),"","Неверно!")</f>
      </c>
      <c r="B133" s="107">
        <v>60513</v>
      </c>
      <c r="C133" s="108" t="s">
        <v>11</v>
      </c>
      <c r="D133" s="108" t="s">
        <v>545</v>
      </c>
      <c r="E133" s="54"/>
    </row>
    <row r="134" spans="1:5" ht="52.5">
      <c r="A134" s="112">
        <f>IF((SUM('Раздел 1'!H22:H22)=0),"","Неверно!")</f>
      </c>
      <c r="B134" s="107">
        <v>60513</v>
      </c>
      <c r="C134" s="108" t="s">
        <v>5</v>
      </c>
      <c r="D134" s="108" t="s">
        <v>545</v>
      </c>
      <c r="E134" s="54"/>
    </row>
    <row r="135" spans="1:5" ht="52.5">
      <c r="A135" s="112">
        <f>IF((SUM('Раздел 1'!H23:H23)=0),"","Неверно!")</f>
      </c>
      <c r="B135" s="107">
        <v>60513</v>
      </c>
      <c r="C135" s="108" t="s">
        <v>12</v>
      </c>
      <c r="D135" s="108" t="s">
        <v>545</v>
      </c>
      <c r="E135" s="54"/>
    </row>
    <row r="136" spans="1:5" ht="52.5">
      <c r="A136" s="112">
        <f>IF((SUM('Раздел 1'!H24:H24)=0),"","Неверно!")</f>
      </c>
      <c r="B136" s="107">
        <v>60513</v>
      </c>
      <c r="C136" s="108" t="s">
        <v>18</v>
      </c>
      <c r="D136" s="108" t="s">
        <v>545</v>
      </c>
      <c r="E136" s="54"/>
    </row>
    <row r="137" spans="1:5" ht="52.5">
      <c r="A137" s="112">
        <f>IF((SUM('Раздел 1'!H25:H25)=0),"","Неверно!")</f>
      </c>
      <c r="B137" s="107">
        <v>60513</v>
      </c>
      <c r="C137" s="108" t="s">
        <v>1</v>
      </c>
      <c r="D137" s="108" t="s">
        <v>545</v>
      </c>
      <c r="E137" s="54"/>
    </row>
    <row r="138" spans="1:5" ht="52.5">
      <c r="A138" s="112">
        <f>IF((SUM('Раздел 1'!H26:H26)=0),"","Неверно!")</f>
      </c>
      <c r="B138" s="107">
        <v>60513</v>
      </c>
      <c r="C138" s="108" t="s">
        <v>14</v>
      </c>
      <c r="D138" s="108" t="s">
        <v>545</v>
      </c>
      <c r="E138" s="54"/>
    </row>
    <row r="139" spans="1:5" ht="52.5">
      <c r="A139" s="112">
        <f>IF((SUM('Раздел 1'!H27:H27)=0),"","Неверно!")</f>
      </c>
      <c r="B139" s="107">
        <v>60513</v>
      </c>
      <c r="C139" s="108" t="s">
        <v>16</v>
      </c>
      <c r="D139" s="108" t="s">
        <v>545</v>
      </c>
      <c r="E139" s="54"/>
    </row>
    <row r="140" spans="1:5" ht="52.5">
      <c r="A140" s="112">
        <f>IF((SUM('Раздел 1'!H28:H28)=0),"","Неверно!")</f>
      </c>
      <c r="B140" s="107">
        <v>60513</v>
      </c>
      <c r="C140" s="108" t="s">
        <v>590</v>
      </c>
      <c r="D140" s="108" t="s">
        <v>545</v>
      </c>
      <c r="E140" s="54"/>
    </row>
    <row r="141" spans="1:5" ht="52.5">
      <c r="A141" s="112">
        <f>IF((SUM('Раздел 1'!H29:H29)=0),"","Неверно!")</f>
      </c>
      <c r="B141" s="107">
        <v>60513</v>
      </c>
      <c r="C141" s="108" t="s">
        <v>8</v>
      </c>
      <c r="D141" s="108" t="s">
        <v>545</v>
      </c>
      <c r="E141" s="54"/>
    </row>
    <row r="142" spans="1:5" ht="52.5">
      <c r="A142" s="112">
        <f>IF((SUM('Раздел 1'!H30:H30)=0),"","Неверно!")</f>
      </c>
      <c r="B142" s="107">
        <v>60513</v>
      </c>
      <c r="C142" s="108" t="s">
        <v>4</v>
      </c>
      <c r="D142" s="108" t="s">
        <v>545</v>
      </c>
      <c r="E142" s="54"/>
    </row>
    <row r="143" spans="1:5" ht="52.5">
      <c r="A143" s="112">
        <f>IF((SUM('Раздел 1'!I9:I9)=0),"","Неверно!")</f>
      </c>
      <c r="B143" s="107">
        <v>60514</v>
      </c>
      <c r="C143" s="108" t="s">
        <v>31</v>
      </c>
      <c r="D143" s="108" t="s">
        <v>545</v>
      </c>
      <c r="E143" s="54"/>
    </row>
    <row r="144" spans="1:5" ht="52.5">
      <c r="A144" s="112">
        <f>IF((SUM('Раздел 1'!I10:I10)=0),"","Неверно!")</f>
      </c>
      <c r="B144" s="107">
        <v>60514</v>
      </c>
      <c r="C144" s="108" t="s">
        <v>35</v>
      </c>
      <c r="D144" s="108" t="s">
        <v>545</v>
      </c>
      <c r="E144" s="54"/>
    </row>
    <row r="145" spans="1:5" ht="52.5">
      <c r="A145" s="112">
        <f>IF((SUM('Раздел 1'!I11:I11)=0),"","Неверно!")</f>
      </c>
      <c r="B145" s="107">
        <v>60514</v>
      </c>
      <c r="C145" s="108" t="s">
        <v>25</v>
      </c>
      <c r="D145" s="108" t="s">
        <v>545</v>
      </c>
      <c r="E145" s="54"/>
    </row>
    <row r="146" spans="1:5" ht="52.5">
      <c r="A146" s="112">
        <f>IF((SUM('Раздел 1'!I12:I12)=0),"","Неверно!")</f>
      </c>
      <c r="B146" s="107">
        <v>60514</v>
      </c>
      <c r="C146" s="108" t="s">
        <v>28</v>
      </c>
      <c r="D146" s="108" t="s">
        <v>545</v>
      </c>
      <c r="E146" s="54"/>
    </row>
    <row r="147" spans="1:5" ht="52.5">
      <c r="A147" s="112">
        <f>IF((SUM('Раздел 1'!I13:I13)=0),"","Неверно!")</f>
      </c>
      <c r="B147" s="107">
        <v>60514</v>
      </c>
      <c r="C147" s="108" t="s">
        <v>34</v>
      </c>
      <c r="D147" s="108" t="s">
        <v>545</v>
      </c>
      <c r="E147" s="54"/>
    </row>
    <row r="148" spans="1:5" ht="52.5">
      <c r="A148" s="112">
        <f>IF((SUM('Раздел 1'!I14:I14)=0),"","Неверно!")</f>
      </c>
      <c r="B148" s="107">
        <v>60514</v>
      </c>
      <c r="C148" s="108" t="s">
        <v>24</v>
      </c>
      <c r="D148" s="108" t="s">
        <v>545</v>
      </c>
      <c r="E148" s="54"/>
    </row>
    <row r="149" spans="1:5" ht="52.5">
      <c r="A149" s="112">
        <f>IF((SUM('Раздел 1'!I15:I15)=0),"","Неверно!")</f>
      </c>
      <c r="B149" s="107">
        <v>60514</v>
      </c>
      <c r="C149" s="108" t="s">
        <v>26</v>
      </c>
      <c r="D149" s="108" t="s">
        <v>545</v>
      </c>
      <c r="E149" s="54"/>
    </row>
    <row r="150" spans="1:5" ht="52.5">
      <c r="A150" s="112">
        <f>IF((SUM('Раздел 1'!I16:I16)=0),"","Неверно!")</f>
      </c>
      <c r="B150" s="107">
        <v>60514</v>
      </c>
      <c r="C150" s="108" t="s">
        <v>32</v>
      </c>
      <c r="D150" s="108" t="s">
        <v>545</v>
      </c>
      <c r="E150" s="54"/>
    </row>
    <row r="151" spans="1:5" ht="52.5">
      <c r="A151" s="112">
        <f>IF((SUM('Раздел 1'!I17:I17)=0),"","Неверно!")</f>
      </c>
      <c r="B151" s="107">
        <v>60514</v>
      </c>
      <c r="C151" s="108" t="s">
        <v>40</v>
      </c>
      <c r="D151" s="108" t="s">
        <v>545</v>
      </c>
      <c r="E151" s="54"/>
    </row>
    <row r="152" spans="1:5" ht="52.5">
      <c r="A152" s="112">
        <f>IF((SUM('Раздел 1'!I18:I18)=0),"","Неверно!")</f>
      </c>
      <c r="B152" s="107">
        <v>60514</v>
      </c>
      <c r="C152" s="108" t="s">
        <v>27</v>
      </c>
      <c r="D152" s="108" t="s">
        <v>545</v>
      </c>
      <c r="E152" s="54"/>
    </row>
    <row r="153" spans="1:5" ht="52.5">
      <c r="A153" s="112">
        <f>IF((SUM('Раздел 1'!I19:I19)=0),"","Неверно!")</f>
      </c>
      <c r="B153" s="107">
        <v>60514</v>
      </c>
      <c r="C153" s="108" t="s">
        <v>38</v>
      </c>
      <c r="D153" s="108" t="s">
        <v>545</v>
      </c>
      <c r="E153" s="54"/>
    </row>
    <row r="154" spans="1:5" ht="52.5">
      <c r="A154" s="112">
        <f>IF((SUM('Раздел 1'!I20:I20)=0),"","Неверно!")</f>
      </c>
      <c r="B154" s="107">
        <v>60514</v>
      </c>
      <c r="C154" s="108" t="s">
        <v>22</v>
      </c>
      <c r="D154" s="108" t="s">
        <v>545</v>
      </c>
      <c r="E154" s="54"/>
    </row>
    <row r="155" spans="1:5" ht="52.5">
      <c r="A155" s="112">
        <f>IF((SUM('Раздел 1'!I21:I21)=0),"","Неверно!")</f>
      </c>
      <c r="B155" s="107">
        <v>60514</v>
      </c>
      <c r="C155" s="108" t="s">
        <v>21</v>
      </c>
      <c r="D155" s="108" t="s">
        <v>545</v>
      </c>
      <c r="E155" s="54"/>
    </row>
    <row r="156" spans="1:5" ht="52.5">
      <c r="A156" s="112">
        <f>IF((SUM('Раздел 1'!I22:I22)=0),"","Неверно!")</f>
      </c>
      <c r="B156" s="107">
        <v>60514</v>
      </c>
      <c r="C156" s="108" t="s">
        <v>33</v>
      </c>
      <c r="D156" s="108" t="s">
        <v>545</v>
      </c>
      <c r="E156" s="54"/>
    </row>
    <row r="157" spans="1:5" ht="52.5">
      <c r="A157" s="112">
        <f>IF((SUM('Раздел 1'!I23:I23)=0),"","Неверно!")</f>
      </c>
      <c r="B157" s="107">
        <v>60514</v>
      </c>
      <c r="C157" s="108" t="s">
        <v>23</v>
      </c>
      <c r="D157" s="108" t="s">
        <v>545</v>
      </c>
      <c r="E157" s="54"/>
    </row>
    <row r="158" spans="1:5" ht="52.5">
      <c r="A158" s="112">
        <f>IF((SUM('Раздел 1'!I24:I24)=0),"","Неверно!")</f>
      </c>
      <c r="B158" s="107">
        <v>60514</v>
      </c>
      <c r="C158" s="108" t="s">
        <v>19</v>
      </c>
      <c r="D158" s="108" t="s">
        <v>545</v>
      </c>
      <c r="E158" s="54"/>
    </row>
    <row r="159" spans="1:5" ht="52.5">
      <c r="A159" s="112">
        <f>IF((SUM('Раздел 1'!I25:I25)=0),"","Неверно!")</f>
      </c>
      <c r="B159" s="107">
        <v>60514</v>
      </c>
      <c r="C159" s="108" t="s">
        <v>37</v>
      </c>
      <c r="D159" s="108" t="s">
        <v>545</v>
      </c>
      <c r="E159" s="54"/>
    </row>
    <row r="160" spans="1:5" ht="52.5">
      <c r="A160" s="112">
        <f>IF((SUM('Раздел 1'!I26:I26)=0),"","Неверно!")</f>
      </c>
      <c r="B160" s="107">
        <v>60514</v>
      </c>
      <c r="C160" s="108" t="s">
        <v>29</v>
      </c>
      <c r="D160" s="108" t="s">
        <v>545</v>
      </c>
      <c r="E160" s="54"/>
    </row>
    <row r="161" spans="1:5" ht="52.5">
      <c r="A161" s="112">
        <f>IF((SUM('Раздел 1'!I27:I27)=0),"","Неверно!")</f>
      </c>
      <c r="B161" s="107">
        <v>60514</v>
      </c>
      <c r="C161" s="108" t="s">
        <v>20</v>
      </c>
      <c r="D161" s="108" t="s">
        <v>545</v>
      </c>
      <c r="E161" s="54"/>
    </row>
    <row r="162" spans="1:5" ht="52.5">
      <c r="A162" s="112">
        <f>IF((SUM('Раздел 1'!I28:I28)=0),"","Неверно!")</f>
      </c>
      <c r="B162" s="107">
        <v>60514</v>
      </c>
      <c r="C162" s="108" t="s">
        <v>39</v>
      </c>
      <c r="D162" s="108" t="s">
        <v>545</v>
      </c>
      <c r="E162" s="54"/>
    </row>
    <row r="163" spans="1:5" ht="52.5">
      <c r="A163" s="112">
        <f>IF((SUM('Раздел 1'!I29:I29)=0),"","Неверно!")</f>
      </c>
      <c r="B163" s="107">
        <v>60514</v>
      </c>
      <c r="C163" s="108" t="s">
        <v>30</v>
      </c>
      <c r="D163" s="108" t="s">
        <v>545</v>
      </c>
      <c r="E163" s="54"/>
    </row>
    <row r="164" spans="1:5" ht="52.5">
      <c r="A164" s="112">
        <f>IF((SUM('Раздел 1'!I30:I30)=0),"","Неверно!")</f>
      </c>
      <c r="B164" s="107">
        <v>60514</v>
      </c>
      <c r="C164" s="108" t="s">
        <v>36</v>
      </c>
      <c r="D164" s="108" t="s">
        <v>545</v>
      </c>
      <c r="E164" s="54"/>
    </row>
    <row r="165" spans="1:5" ht="52.5">
      <c r="A165" s="112">
        <f>IF((SUM('Раздел 1'!K9:K9)=0),"","Неверно!")</f>
      </c>
      <c r="B165" s="107">
        <v>60515</v>
      </c>
      <c r="C165" s="108" t="s">
        <v>50</v>
      </c>
      <c r="D165" s="108" t="s">
        <v>545</v>
      </c>
      <c r="E165" s="54"/>
    </row>
    <row r="166" spans="1:5" ht="52.5">
      <c r="A166" s="112">
        <f>IF((SUM('Раздел 1'!K10:K10)=0),"","Неверно!")</f>
      </c>
      <c r="B166" s="107">
        <v>60515</v>
      </c>
      <c r="C166" s="108" t="s">
        <v>45</v>
      </c>
      <c r="D166" s="108" t="s">
        <v>545</v>
      </c>
      <c r="E166" s="54"/>
    </row>
    <row r="167" spans="1:5" ht="52.5">
      <c r="A167" s="112">
        <f>IF((SUM('Раздел 1'!K11:K11)=0),"","Неверно!")</f>
      </c>
      <c r="B167" s="107">
        <v>60515</v>
      </c>
      <c r="C167" s="108" t="s">
        <v>54</v>
      </c>
      <c r="D167" s="108" t="s">
        <v>545</v>
      </c>
      <c r="E167" s="54"/>
    </row>
    <row r="168" spans="1:5" ht="52.5">
      <c r="A168" s="112">
        <f>IF((SUM('Раздел 1'!K12:K12)=0),"","Неверно!")</f>
      </c>
      <c r="B168" s="107">
        <v>60515</v>
      </c>
      <c r="C168" s="108" t="s">
        <v>62</v>
      </c>
      <c r="D168" s="108" t="s">
        <v>545</v>
      </c>
      <c r="E168" s="54"/>
    </row>
    <row r="169" spans="1:5" ht="52.5">
      <c r="A169" s="112">
        <f>IF((SUM('Раздел 1'!K13:K13)=0),"","Неверно!")</f>
      </c>
      <c r="B169" s="107">
        <v>60515</v>
      </c>
      <c r="C169" s="108" t="s">
        <v>48</v>
      </c>
      <c r="D169" s="108" t="s">
        <v>545</v>
      </c>
      <c r="E169" s="54"/>
    </row>
    <row r="170" spans="1:5" ht="52.5">
      <c r="A170" s="112">
        <f>IF((SUM('Раздел 1'!K14:K14)=0),"","Неверно!")</f>
      </c>
      <c r="B170" s="107">
        <v>60515</v>
      </c>
      <c r="C170" s="108" t="s">
        <v>56</v>
      </c>
      <c r="D170" s="108" t="s">
        <v>545</v>
      </c>
      <c r="E170" s="54"/>
    </row>
    <row r="171" spans="1:5" ht="52.5">
      <c r="A171" s="112">
        <f>IF((SUM('Раздел 1'!K15:K15)=0),"","Неверно!")</f>
      </c>
      <c r="B171" s="107">
        <v>60515</v>
      </c>
      <c r="C171" s="108" t="s">
        <v>53</v>
      </c>
      <c r="D171" s="108" t="s">
        <v>545</v>
      </c>
      <c r="E171" s="54"/>
    </row>
    <row r="172" spans="1:5" ht="52.5">
      <c r="A172" s="112">
        <f>IF((SUM('Раздел 1'!K16:K16)=0),"","Неверно!")</f>
      </c>
      <c r="B172" s="107">
        <v>60515</v>
      </c>
      <c r="C172" s="108" t="s">
        <v>49</v>
      </c>
      <c r="D172" s="108" t="s">
        <v>545</v>
      </c>
      <c r="E172" s="54"/>
    </row>
    <row r="173" spans="1:5" ht="52.5">
      <c r="A173" s="112">
        <f>IF((SUM('Раздел 1'!K17:K17)=0),"","Неверно!")</f>
      </c>
      <c r="B173" s="107">
        <v>60515</v>
      </c>
      <c r="C173" s="108" t="s">
        <v>55</v>
      </c>
      <c r="D173" s="108" t="s">
        <v>545</v>
      </c>
      <c r="E173" s="54"/>
    </row>
    <row r="174" spans="1:5" ht="52.5">
      <c r="A174" s="112">
        <f>IF((SUM('Раздел 1'!K18:K18)=0),"","Неверно!")</f>
      </c>
      <c r="B174" s="107">
        <v>60515</v>
      </c>
      <c r="C174" s="108" t="s">
        <v>61</v>
      </c>
      <c r="D174" s="108" t="s">
        <v>545</v>
      </c>
      <c r="E174" s="54"/>
    </row>
    <row r="175" spans="1:5" ht="52.5">
      <c r="A175" s="112">
        <f>IF((SUM('Раздел 1'!K19:K19)=0),"","Неверно!")</f>
      </c>
      <c r="B175" s="107">
        <v>60515</v>
      </c>
      <c r="C175" s="108" t="s">
        <v>44</v>
      </c>
      <c r="D175" s="108" t="s">
        <v>545</v>
      </c>
      <c r="E175" s="54"/>
    </row>
    <row r="176" spans="1:5" ht="52.5">
      <c r="A176" s="112">
        <f>IF((SUM('Раздел 1'!K20:K20)=0),"","Неверно!")</f>
      </c>
      <c r="B176" s="107">
        <v>60515</v>
      </c>
      <c r="C176" s="108" t="s">
        <v>58</v>
      </c>
      <c r="D176" s="108" t="s">
        <v>545</v>
      </c>
      <c r="E176" s="54"/>
    </row>
    <row r="177" spans="1:5" ht="52.5">
      <c r="A177" s="112">
        <f>IF((SUM('Раздел 1'!K21:K21)=0),"","Неверно!")</f>
      </c>
      <c r="B177" s="107">
        <v>60515</v>
      </c>
      <c r="C177" s="108" t="s">
        <v>59</v>
      </c>
      <c r="D177" s="108" t="s">
        <v>545</v>
      </c>
      <c r="E177" s="54"/>
    </row>
    <row r="178" spans="1:5" ht="52.5">
      <c r="A178" s="112">
        <f>IF((SUM('Раздел 1'!K22:K22)=0),"","Неверно!")</f>
      </c>
      <c r="B178" s="107">
        <v>60515</v>
      </c>
      <c r="C178" s="108" t="s">
        <v>41</v>
      </c>
      <c r="D178" s="108" t="s">
        <v>545</v>
      </c>
      <c r="E178" s="54"/>
    </row>
    <row r="179" spans="1:5" ht="52.5">
      <c r="A179" s="112">
        <f>IF((SUM('Раздел 1'!K23:K23)=0),"","Неверно!")</f>
      </c>
      <c r="B179" s="107">
        <v>60515</v>
      </c>
      <c r="C179" s="108" t="s">
        <v>51</v>
      </c>
      <c r="D179" s="108" t="s">
        <v>545</v>
      </c>
      <c r="E179" s="54"/>
    </row>
    <row r="180" spans="1:5" ht="52.5">
      <c r="A180" s="112">
        <f>IF((SUM('Раздел 1'!K24:K24)=0),"","Неверно!")</f>
      </c>
      <c r="B180" s="107">
        <v>60515</v>
      </c>
      <c r="C180" s="108" t="s">
        <v>60</v>
      </c>
      <c r="D180" s="108" t="s">
        <v>545</v>
      </c>
      <c r="E180" s="54"/>
    </row>
    <row r="181" spans="1:5" ht="52.5">
      <c r="A181" s="112">
        <f>IF((SUM('Раздел 1'!K25:K25)=0),"","Неверно!")</f>
      </c>
      <c r="B181" s="107">
        <v>60515</v>
      </c>
      <c r="C181" s="108" t="s">
        <v>43</v>
      </c>
      <c r="D181" s="108" t="s">
        <v>545</v>
      </c>
      <c r="E181" s="54"/>
    </row>
    <row r="182" spans="1:5" ht="52.5">
      <c r="A182" s="112">
        <f>IF((SUM('Раздел 1'!K26:K26)=0),"","Неверно!")</f>
      </c>
      <c r="B182" s="107">
        <v>60515</v>
      </c>
      <c r="C182" s="108" t="s">
        <v>57</v>
      </c>
      <c r="D182" s="108" t="s">
        <v>545</v>
      </c>
      <c r="E182" s="54"/>
    </row>
    <row r="183" spans="1:5" ht="52.5">
      <c r="A183" s="112">
        <f>IF((SUM('Раздел 1'!K27:K27)=0),"","Неверно!")</f>
      </c>
      <c r="B183" s="107">
        <v>60515</v>
      </c>
      <c r="C183" s="108" t="s">
        <v>47</v>
      </c>
      <c r="D183" s="108" t="s">
        <v>545</v>
      </c>
      <c r="E183" s="54"/>
    </row>
    <row r="184" spans="1:5" ht="52.5">
      <c r="A184" s="112">
        <f>IF((SUM('Раздел 1'!K28:K28)=0),"","Неверно!")</f>
      </c>
      <c r="B184" s="107">
        <v>60515</v>
      </c>
      <c r="C184" s="108" t="s">
        <v>42</v>
      </c>
      <c r="D184" s="108" t="s">
        <v>545</v>
      </c>
      <c r="E184" s="54"/>
    </row>
    <row r="185" spans="1:5" ht="52.5">
      <c r="A185" s="112">
        <f>IF((SUM('Раздел 1'!K29:K29)=0),"","Неверно!")</f>
      </c>
      <c r="B185" s="107">
        <v>60515</v>
      </c>
      <c r="C185" s="108" t="s">
        <v>52</v>
      </c>
      <c r="D185" s="108" t="s">
        <v>545</v>
      </c>
      <c r="E185" s="54"/>
    </row>
    <row r="186" spans="1:5" ht="52.5">
      <c r="A186" s="112">
        <f>IF((SUM('Раздел 1'!K30:K30)=0),"","Неверно!")</f>
      </c>
      <c r="B186" s="107">
        <v>60515</v>
      </c>
      <c r="C186" s="108" t="s">
        <v>46</v>
      </c>
      <c r="D186" s="108" t="s">
        <v>545</v>
      </c>
      <c r="E186" s="54"/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4" customWidth="1"/>
    <col min="2" max="2" width="6.00390625" style="52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">
      <c r="A1" s="56" t="s">
        <v>89</v>
      </c>
      <c r="B1" s="57" t="s">
        <v>88</v>
      </c>
      <c r="D1" s="43" t="s">
        <v>165</v>
      </c>
      <c r="E1" s="43" t="s">
        <v>88</v>
      </c>
    </row>
    <row r="2" spans="1:5" ht="15">
      <c r="A2" s="42" t="s">
        <v>90</v>
      </c>
      <c r="B2" s="58">
        <v>2</v>
      </c>
      <c r="D2" s="45">
        <v>6</v>
      </c>
      <c r="E2" s="44" t="s">
        <v>166</v>
      </c>
    </row>
    <row r="3" spans="1:5" ht="15">
      <c r="A3" s="42" t="s">
        <v>87</v>
      </c>
      <c r="B3" s="58">
        <v>4</v>
      </c>
      <c r="D3" s="45">
        <v>12</v>
      </c>
      <c r="E3" s="46" t="s">
        <v>167</v>
      </c>
    </row>
    <row r="4" spans="1:2" ht="15">
      <c r="A4" s="42" t="s">
        <v>235</v>
      </c>
      <c r="B4" s="58">
        <v>16</v>
      </c>
    </row>
    <row r="5" spans="1:2" ht="15">
      <c r="A5" s="42" t="s">
        <v>91</v>
      </c>
      <c r="B5" s="58">
        <v>22</v>
      </c>
    </row>
    <row r="6" spans="1:2" ht="15">
      <c r="A6" s="42" t="s">
        <v>92</v>
      </c>
      <c r="B6" s="58">
        <v>32</v>
      </c>
    </row>
    <row r="7" spans="1:2" ht="15">
      <c r="A7" s="42" t="s">
        <v>93</v>
      </c>
      <c r="B7" s="58">
        <v>38</v>
      </c>
    </row>
    <row r="8" spans="1:2" ht="15">
      <c r="A8" s="42" t="s">
        <v>94</v>
      </c>
      <c r="B8" s="58">
        <v>58</v>
      </c>
    </row>
    <row r="9" spans="1:2" ht="15">
      <c r="A9" s="42" t="s">
        <v>95</v>
      </c>
      <c r="B9" s="58">
        <v>48</v>
      </c>
    </row>
    <row r="10" spans="1:2" ht="15">
      <c r="A10" s="42" t="s">
        <v>96</v>
      </c>
      <c r="B10" s="58">
        <v>44</v>
      </c>
    </row>
    <row r="11" spans="1:2" ht="15">
      <c r="A11" s="42" t="s">
        <v>97</v>
      </c>
      <c r="B11" s="58">
        <v>56</v>
      </c>
    </row>
    <row r="12" spans="1:2" ht="15">
      <c r="A12" s="42" t="s">
        <v>98</v>
      </c>
      <c r="B12" s="58">
        <v>64</v>
      </c>
    </row>
    <row r="13" spans="1:2" ht="15">
      <c r="A13" s="42" t="s">
        <v>99</v>
      </c>
      <c r="B13" s="58">
        <v>86</v>
      </c>
    </row>
    <row r="14" spans="1:2" ht="15">
      <c r="A14" s="42" t="s">
        <v>100</v>
      </c>
      <c r="B14" s="58">
        <v>88</v>
      </c>
    </row>
    <row r="15" spans="1:2" ht="15">
      <c r="A15" s="42" t="s">
        <v>101</v>
      </c>
      <c r="B15" s="58">
        <v>142</v>
      </c>
    </row>
    <row r="16" spans="1:2" ht="15">
      <c r="A16" s="42" t="s">
        <v>102</v>
      </c>
      <c r="B16" s="58">
        <v>148</v>
      </c>
    </row>
    <row r="17" spans="1:2" ht="15">
      <c r="A17" s="42" t="s">
        <v>103</v>
      </c>
      <c r="B17" s="58">
        <v>128</v>
      </c>
    </row>
    <row r="18" spans="1:2" ht="15">
      <c r="A18" s="42" t="s">
        <v>104</v>
      </c>
      <c r="B18" s="58">
        <v>134</v>
      </c>
    </row>
    <row r="19" spans="1:2" ht="15">
      <c r="A19" s="42" t="s">
        <v>105</v>
      </c>
      <c r="B19" s="58">
        <v>154</v>
      </c>
    </row>
    <row r="20" spans="1:2" ht="15">
      <c r="A20" s="42" t="s">
        <v>106</v>
      </c>
      <c r="B20" s="58">
        <v>160</v>
      </c>
    </row>
    <row r="21" spans="1:2" ht="15">
      <c r="A21" s="42" t="s">
        <v>107</v>
      </c>
      <c r="B21" s="58">
        <v>166</v>
      </c>
    </row>
    <row r="22" spans="1:2" ht="15">
      <c r="A22" s="42" t="s">
        <v>108</v>
      </c>
      <c r="B22" s="58">
        <v>172</v>
      </c>
    </row>
    <row r="23" spans="1:2" ht="15">
      <c r="A23" s="42" t="s">
        <v>109</v>
      </c>
      <c r="B23" s="58">
        <v>6</v>
      </c>
    </row>
    <row r="24" spans="1:2" ht="15">
      <c r="A24" s="42" t="s">
        <v>110</v>
      </c>
      <c r="B24" s="58">
        <v>68</v>
      </c>
    </row>
    <row r="25" spans="1:2" ht="15">
      <c r="A25" s="42" t="s">
        <v>111</v>
      </c>
      <c r="B25" s="58">
        <v>70</v>
      </c>
    </row>
    <row r="26" spans="1:2" ht="15">
      <c r="A26" s="42" t="s">
        <v>112</v>
      </c>
      <c r="B26" s="58">
        <v>114</v>
      </c>
    </row>
    <row r="27" spans="1:2" ht="15">
      <c r="A27" s="42" t="s">
        <v>113</v>
      </c>
      <c r="B27" s="58">
        <v>138</v>
      </c>
    </row>
    <row r="28" spans="1:2" ht="15">
      <c r="A28" s="42" t="s">
        <v>114</v>
      </c>
      <c r="B28" s="58">
        <v>158</v>
      </c>
    </row>
    <row r="29" spans="1:2" ht="15">
      <c r="A29" s="42" t="s">
        <v>115</v>
      </c>
      <c r="B29" s="58">
        <v>8</v>
      </c>
    </row>
    <row r="30" spans="1:2" ht="15">
      <c r="A30" s="42" t="s">
        <v>116</v>
      </c>
      <c r="B30" s="58">
        <v>10</v>
      </c>
    </row>
    <row r="31" spans="1:2" ht="15">
      <c r="A31" s="42" t="s">
        <v>117</v>
      </c>
      <c r="B31" s="58">
        <v>14</v>
      </c>
    </row>
    <row r="32" spans="1:2" ht="15">
      <c r="A32" s="42" t="s">
        <v>118</v>
      </c>
      <c r="B32" s="58">
        <v>18</v>
      </c>
    </row>
    <row r="33" spans="1:2" ht="15">
      <c r="A33" s="42" t="s">
        <v>119</v>
      </c>
      <c r="B33" s="58">
        <v>20</v>
      </c>
    </row>
    <row r="34" spans="1:2" ht="15">
      <c r="A34" s="42" t="s">
        <v>120</v>
      </c>
      <c r="B34" s="58">
        <v>24</v>
      </c>
    </row>
    <row r="35" spans="1:2" ht="15">
      <c r="A35" s="42" t="s">
        <v>121</v>
      </c>
      <c r="B35" s="58">
        <v>28</v>
      </c>
    </row>
    <row r="36" spans="1:2" ht="15">
      <c r="A36" s="42" t="s">
        <v>122</v>
      </c>
      <c r="B36" s="58">
        <v>26</v>
      </c>
    </row>
    <row r="37" spans="1:2" ht="15">
      <c r="A37" s="42" t="s">
        <v>123</v>
      </c>
      <c r="B37" s="58">
        <v>30</v>
      </c>
    </row>
    <row r="38" spans="1:2" ht="15">
      <c r="A38" s="42" t="s">
        <v>124</v>
      </c>
      <c r="B38" s="58">
        <v>36</v>
      </c>
    </row>
    <row r="39" spans="1:2" ht="15">
      <c r="A39" s="42" t="s">
        <v>125</v>
      </c>
      <c r="B39" s="58">
        <v>40</v>
      </c>
    </row>
    <row r="40" spans="1:2" ht="15">
      <c r="A40" s="42" t="s">
        <v>126</v>
      </c>
      <c r="B40" s="58">
        <v>50</v>
      </c>
    </row>
    <row r="41" spans="1:2" ht="15">
      <c r="A41" s="42" t="s">
        <v>127</v>
      </c>
      <c r="B41" s="58">
        <v>60</v>
      </c>
    </row>
    <row r="42" spans="1:2" ht="15">
      <c r="A42" s="42" t="s">
        <v>128</v>
      </c>
      <c r="B42" s="58">
        <v>62</v>
      </c>
    </row>
    <row r="43" spans="1:2" ht="15">
      <c r="A43" s="42" t="s">
        <v>129</v>
      </c>
      <c r="B43" s="58">
        <v>76</v>
      </c>
    </row>
    <row r="44" spans="1:2" ht="15">
      <c r="A44" s="42" t="s">
        <v>132</v>
      </c>
      <c r="B44" s="58">
        <v>78</v>
      </c>
    </row>
    <row r="45" spans="1:2" ht="15">
      <c r="A45" s="42" t="s">
        <v>133</v>
      </c>
      <c r="B45" s="58">
        <v>80</v>
      </c>
    </row>
    <row r="46" spans="1:2" ht="15">
      <c r="A46" s="42" t="s">
        <v>134</v>
      </c>
      <c r="B46" s="58">
        <v>82</v>
      </c>
    </row>
    <row r="47" spans="1:2" ht="15">
      <c r="A47" s="42" t="s">
        <v>135</v>
      </c>
      <c r="B47" s="58">
        <v>92</v>
      </c>
    </row>
    <row r="48" spans="1:2" ht="15">
      <c r="A48" s="42" t="s">
        <v>136</v>
      </c>
      <c r="B48" s="58">
        <v>94</v>
      </c>
    </row>
    <row r="49" spans="1:2" ht="15">
      <c r="A49" s="42" t="s">
        <v>137</v>
      </c>
      <c r="B49" s="58">
        <v>96</v>
      </c>
    </row>
    <row r="50" spans="1:2" ht="15">
      <c r="A50" s="42" t="s">
        <v>138</v>
      </c>
      <c r="B50" s="58">
        <v>100</v>
      </c>
    </row>
    <row r="51" spans="1:2" ht="15">
      <c r="A51" s="42" t="s">
        <v>139</v>
      </c>
      <c r="B51" s="58">
        <v>102</v>
      </c>
    </row>
    <row r="52" spans="1:2" ht="15">
      <c r="A52" s="42" t="s">
        <v>140</v>
      </c>
      <c r="B52" s="58">
        <v>104</v>
      </c>
    </row>
    <row r="53" spans="1:2" ht="15">
      <c r="A53" s="42" t="s">
        <v>141</v>
      </c>
      <c r="B53" s="58">
        <v>108</v>
      </c>
    </row>
    <row r="54" spans="1:2" ht="15">
      <c r="A54" s="42" t="s">
        <v>274</v>
      </c>
      <c r="B54" s="58">
        <v>110</v>
      </c>
    </row>
    <row r="55" spans="1:2" ht="15">
      <c r="A55" s="42" t="s">
        <v>142</v>
      </c>
      <c r="B55" s="58">
        <v>118</v>
      </c>
    </row>
    <row r="56" spans="1:2" ht="15">
      <c r="A56" s="42" t="s">
        <v>143</v>
      </c>
      <c r="B56" s="58">
        <v>120</v>
      </c>
    </row>
    <row r="57" spans="1:2" ht="15">
      <c r="A57" s="42" t="s">
        <v>144</v>
      </c>
      <c r="B57" s="58">
        <v>122</v>
      </c>
    </row>
    <row r="58" spans="1:2" ht="15">
      <c r="A58" s="42" t="s">
        <v>145</v>
      </c>
      <c r="B58" s="58">
        <v>126</v>
      </c>
    </row>
    <row r="59" spans="1:2" ht="15">
      <c r="A59" s="42" t="s">
        <v>146</v>
      </c>
      <c r="B59" s="58">
        <v>132</v>
      </c>
    </row>
    <row r="60" spans="1:2" ht="15">
      <c r="A60" s="42" t="s">
        <v>147</v>
      </c>
      <c r="B60" s="58">
        <v>136</v>
      </c>
    </row>
    <row r="61" spans="1:2" ht="15">
      <c r="A61" s="42" t="s">
        <v>148</v>
      </c>
      <c r="B61" s="58">
        <v>140</v>
      </c>
    </row>
    <row r="62" spans="1:2" ht="15">
      <c r="A62" s="42" t="s">
        <v>149</v>
      </c>
      <c r="B62" s="58">
        <v>144</v>
      </c>
    </row>
    <row r="63" spans="1:2" ht="15">
      <c r="A63" s="42" t="s">
        <v>150</v>
      </c>
      <c r="B63" s="58">
        <v>146</v>
      </c>
    </row>
    <row r="64" spans="1:2" ht="15">
      <c r="A64" s="42" t="s">
        <v>151</v>
      </c>
      <c r="B64" s="58">
        <v>150</v>
      </c>
    </row>
    <row r="65" spans="1:2" ht="15">
      <c r="A65" s="42" t="s">
        <v>152</v>
      </c>
      <c r="B65" s="58">
        <v>152</v>
      </c>
    </row>
    <row r="66" spans="1:2" ht="15">
      <c r="A66" s="42" t="s">
        <v>153</v>
      </c>
      <c r="B66" s="58">
        <v>156</v>
      </c>
    </row>
    <row r="67" spans="1:2" ht="15">
      <c r="A67" s="42" t="s">
        <v>154</v>
      </c>
      <c r="B67" s="58">
        <v>164</v>
      </c>
    </row>
    <row r="68" spans="1:2" ht="15">
      <c r="A68" s="42" t="s">
        <v>269</v>
      </c>
      <c r="B68" s="58">
        <v>168</v>
      </c>
    </row>
    <row r="69" spans="1:2" ht="15">
      <c r="A69" s="42" t="s">
        <v>155</v>
      </c>
      <c r="B69" s="58">
        <v>178</v>
      </c>
    </row>
    <row r="70" spans="1:2" ht="15">
      <c r="A70" s="42" t="s">
        <v>275</v>
      </c>
      <c r="B70" s="58">
        <v>90</v>
      </c>
    </row>
    <row r="71" spans="1:2" ht="15">
      <c r="A71" s="42" t="s">
        <v>156</v>
      </c>
      <c r="B71" s="58">
        <v>124</v>
      </c>
    </row>
    <row r="72" spans="1:2" ht="15">
      <c r="A72" s="42" t="s">
        <v>157</v>
      </c>
      <c r="B72" s="58">
        <v>12</v>
      </c>
    </row>
    <row r="73" spans="1:2" ht="15">
      <c r="A73" s="42" t="s">
        <v>158</v>
      </c>
      <c r="B73" s="58">
        <v>162</v>
      </c>
    </row>
    <row r="74" spans="1:2" ht="15">
      <c r="A74" s="42" t="s">
        <v>266</v>
      </c>
      <c r="B74" s="58">
        <v>52</v>
      </c>
    </row>
    <row r="75" spans="1:2" ht="15">
      <c r="A75" s="42" t="s">
        <v>232</v>
      </c>
      <c r="B75" s="58">
        <v>46</v>
      </c>
    </row>
    <row r="76" spans="1:2" ht="15">
      <c r="A76" s="42" t="s">
        <v>204</v>
      </c>
      <c r="B76" s="58">
        <v>66</v>
      </c>
    </row>
    <row r="77" spans="1:2" ht="15">
      <c r="A77" s="42" t="s">
        <v>233</v>
      </c>
      <c r="B77" s="58">
        <v>84</v>
      </c>
    </row>
    <row r="78" spans="1:2" ht="15">
      <c r="A78" s="42" t="s">
        <v>159</v>
      </c>
      <c r="B78" s="58">
        <v>98</v>
      </c>
    </row>
    <row r="79" spans="1:2" ht="15">
      <c r="A79" s="42" t="s">
        <v>160</v>
      </c>
      <c r="B79" s="58">
        <v>106</v>
      </c>
    </row>
    <row r="80" spans="1:2" ht="15">
      <c r="A80" s="42" t="s">
        <v>234</v>
      </c>
      <c r="B80" s="58">
        <v>116</v>
      </c>
    </row>
    <row r="81" spans="1:2" ht="15">
      <c r="A81" s="42" t="s">
        <v>161</v>
      </c>
      <c r="B81" s="58">
        <v>130</v>
      </c>
    </row>
    <row r="82" spans="1:2" ht="15">
      <c r="A82" s="42" t="s">
        <v>162</v>
      </c>
      <c r="B82" s="58">
        <v>34</v>
      </c>
    </row>
    <row r="83" spans="1:2" ht="15">
      <c r="A83" s="42" t="s">
        <v>163</v>
      </c>
      <c r="B83" s="58">
        <v>170</v>
      </c>
    </row>
    <row r="84" spans="1:2" ht="15">
      <c r="A84" s="42" t="s">
        <v>164</v>
      </c>
      <c r="B84" s="58">
        <v>174</v>
      </c>
    </row>
    <row r="85" spans="1:2" ht="15.75" thickBot="1">
      <c r="A85" s="59" t="s">
        <v>318</v>
      </c>
      <c r="B85" s="60">
        <v>176</v>
      </c>
    </row>
    <row r="86" spans="1:2" ht="31.5" thickBot="1">
      <c r="A86" s="61" t="s">
        <v>82</v>
      </c>
      <c r="B86" s="62">
        <v>999</v>
      </c>
    </row>
  </sheetData>
  <sheetProtection password="EC45" sheet="1" objects="1" scenarios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sagitova.g.r</cp:lastModifiedBy>
  <cp:lastPrinted>2011-05-13T06:37:35Z</cp:lastPrinted>
  <dcterms:created xsi:type="dcterms:W3CDTF">2004-03-24T19:37:04Z</dcterms:created>
  <dcterms:modified xsi:type="dcterms:W3CDTF">2012-07-23T12:27:28Z</dcterms:modified>
  <cp:category/>
  <cp:version/>
  <cp:contentType/>
  <cp:contentStatus/>
</cp:coreProperties>
</file>